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ct4\JSILVA\DOCUMENTOS\Departamento de Operaciones JSilva\2024\Metas Fisicas\Abril\Consolidado a Inforación Pública abril\"/>
    </mc:Choice>
  </mc:AlternateContent>
  <bookViews>
    <workbookView xWindow="600" yWindow="690" windowWidth="18435" windowHeight="10935"/>
  </bookViews>
  <sheets>
    <sheet name="Octubre" sheetId="13" r:id="rId1"/>
  </sheets>
  <definedNames>
    <definedName name="_xlnm.Print_Area" localSheetId="0">Octubre!$A$1:$AJ$51</definedName>
  </definedNames>
  <calcPr calcId="152511"/>
</workbook>
</file>

<file path=xl/calcChain.xml><?xml version="1.0" encoding="utf-8"?>
<calcChain xmlns="http://schemas.openxmlformats.org/spreadsheetml/2006/main">
  <c r="D46" i="13" l="1"/>
  <c r="C46" i="13"/>
  <c r="E45" i="13"/>
  <c r="I45" i="13" s="1"/>
  <c r="K45" i="13" s="1"/>
  <c r="E44" i="13"/>
  <c r="I44" i="13" s="1"/>
  <c r="K44" i="13" s="1"/>
  <c r="E43" i="13"/>
  <c r="I43" i="13" s="1"/>
  <c r="K43" i="13" s="1"/>
  <c r="E42" i="13"/>
  <c r="I42" i="13" s="1"/>
  <c r="K42" i="13" s="1"/>
  <c r="E41" i="13"/>
  <c r="I41" i="13" s="1"/>
  <c r="K41" i="13" s="1"/>
  <c r="E40" i="13"/>
  <c r="I40" i="13" s="1"/>
  <c r="K40" i="13" s="1"/>
  <c r="E39" i="13"/>
  <c r="I39" i="13" s="1"/>
  <c r="K39" i="13" s="1"/>
  <c r="E38" i="13"/>
  <c r="I38" i="13" s="1"/>
  <c r="K38" i="13" s="1"/>
  <c r="E37" i="13"/>
  <c r="I37" i="13" s="1"/>
  <c r="K37" i="13" s="1"/>
  <c r="E36" i="13"/>
  <c r="I36" i="13" s="1"/>
  <c r="K36" i="13" s="1"/>
  <c r="E35" i="13"/>
  <c r="I35" i="13" s="1"/>
  <c r="K35" i="13" s="1"/>
  <c r="E34" i="13"/>
  <c r="I34" i="13" s="1"/>
  <c r="K34" i="13" s="1"/>
  <c r="E33" i="13"/>
  <c r="I33" i="13" s="1"/>
  <c r="K33" i="13" s="1"/>
  <c r="E32" i="13"/>
  <c r="I32" i="13" s="1"/>
  <c r="K32" i="13" s="1"/>
  <c r="E31" i="13"/>
  <c r="I31" i="13" s="1"/>
  <c r="K31" i="13" s="1"/>
  <c r="E30" i="13"/>
  <c r="I30" i="13" s="1"/>
  <c r="K30" i="13" s="1"/>
  <c r="E29" i="13"/>
  <c r="I29" i="13" s="1"/>
  <c r="K29" i="13" s="1"/>
  <c r="E28" i="13"/>
  <c r="I28" i="13" s="1"/>
  <c r="K28" i="13" s="1"/>
  <c r="E27" i="13"/>
  <c r="I27" i="13" s="1"/>
  <c r="K27" i="13" s="1"/>
  <c r="E26" i="13"/>
  <c r="I26" i="13" s="1"/>
  <c r="K26" i="13" s="1"/>
  <c r="E25" i="13"/>
  <c r="I25" i="13" s="1"/>
  <c r="K25" i="13" s="1"/>
  <c r="E24" i="13"/>
  <c r="I24" i="13" s="1"/>
  <c r="K24" i="13" s="1"/>
  <c r="K23" i="13"/>
  <c r="E23" i="13"/>
  <c r="I23" i="13" s="1"/>
  <c r="E22" i="13"/>
  <c r="I22" i="13" s="1"/>
  <c r="K22" i="13" s="1"/>
  <c r="E21" i="13"/>
  <c r="I21" i="13" s="1"/>
  <c r="K21" i="13" s="1"/>
  <c r="E20" i="13"/>
  <c r="I20" i="13" s="1"/>
  <c r="K20" i="13" s="1"/>
  <c r="K19" i="13"/>
  <c r="E19" i="13"/>
  <c r="I19" i="13" s="1"/>
  <c r="E18" i="13"/>
  <c r="I18" i="13" s="1"/>
  <c r="K18" i="13" s="1"/>
  <c r="E17" i="13"/>
  <c r="I17" i="13" s="1"/>
  <c r="K17" i="13" s="1"/>
  <c r="E16" i="13"/>
  <c r="I16" i="13" s="1"/>
  <c r="K16" i="13" s="1"/>
  <c r="K15" i="13"/>
  <c r="E15" i="13"/>
  <c r="I15" i="13" s="1"/>
  <c r="E14" i="13"/>
  <c r="I14" i="13" s="1"/>
  <c r="K14" i="13" s="1"/>
  <c r="E13" i="13"/>
  <c r="I13" i="13" s="1"/>
  <c r="K13" i="13" s="1"/>
  <c r="E12" i="13"/>
  <c r="I12" i="13" s="1"/>
  <c r="K12" i="13" s="1"/>
  <c r="K11" i="13"/>
  <c r="E11" i="13"/>
  <c r="I11" i="13" s="1"/>
  <c r="E10" i="13"/>
  <c r="I10" i="13" s="1"/>
  <c r="K10" i="13" s="1"/>
  <c r="M10" i="13" s="1"/>
  <c r="E9" i="13"/>
  <c r="E8" i="13"/>
  <c r="I8" i="13" s="1"/>
  <c r="K8" i="13" s="1"/>
  <c r="E7" i="13"/>
  <c r="I7" i="13" s="1"/>
  <c r="O18" i="13" l="1"/>
  <c r="N18" i="13"/>
  <c r="M18" i="13"/>
  <c r="P18" i="13"/>
  <c r="O24" i="13"/>
  <c r="N24" i="13"/>
  <c r="M24" i="13"/>
  <c r="P24" i="13"/>
  <c r="O22" i="13"/>
  <c r="N22" i="13"/>
  <c r="M22" i="13"/>
  <c r="P22" i="13"/>
  <c r="O16" i="13"/>
  <c r="N16" i="13"/>
  <c r="M16" i="13"/>
  <c r="P16" i="13"/>
  <c r="P8" i="13"/>
  <c r="M8" i="13"/>
  <c r="Q8" i="13" s="1"/>
  <c r="O21" i="13"/>
  <c r="N21" i="13"/>
  <c r="M21" i="13"/>
  <c r="P21" i="13"/>
  <c r="O12" i="13"/>
  <c r="N12" i="13"/>
  <c r="M12" i="13"/>
  <c r="P12" i="13"/>
  <c r="O25" i="13"/>
  <c r="N25" i="13"/>
  <c r="M25" i="13"/>
  <c r="P25" i="13"/>
  <c r="O13" i="13"/>
  <c r="N13" i="13"/>
  <c r="M13" i="13"/>
  <c r="P13" i="13"/>
  <c r="O26" i="13"/>
  <c r="N26" i="13"/>
  <c r="M26" i="13"/>
  <c r="P26" i="13"/>
  <c r="O14" i="13"/>
  <c r="N14" i="13"/>
  <c r="M14" i="13"/>
  <c r="P14" i="13"/>
  <c r="O17" i="13"/>
  <c r="N17" i="13"/>
  <c r="M17" i="13"/>
  <c r="P17" i="13"/>
  <c r="O20" i="13"/>
  <c r="N20" i="13"/>
  <c r="M20" i="13"/>
  <c r="P20" i="13"/>
  <c r="O11" i="13"/>
  <c r="N11" i="13"/>
  <c r="M11" i="13"/>
  <c r="O19" i="13"/>
  <c r="N19" i="13"/>
  <c r="M19" i="13"/>
  <c r="O28" i="13"/>
  <c r="N28" i="13"/>
  <c r="P28" i="13"/>
  <c r="M28" i="13"/>
  <c r="Q28" i="13" s="1"/>
  <c r="M32" i="13"/>
  <c r="P32" i="13"/>
  <c r="O32" i="13"/>
  <c r="N32" i="13"/>
  <c r="M40" i="13"/>
  <c r="P40" i="13"/>
  <c r="O40" i="13"/>
  <c r="N40" i="13"/>
  <c r="P44" i="13"/>
  <c r="M44" i="13"/>
  <c r="Q44" i="13" s="1"/>
  <c r="P11" i="13"/>
  <c r="P19" i="13"/>
  <c r="M33" i="13"/>
  <c r="P33" i="13"/>
  <c r="N33" i="13"/>
  <c r="O33" i="13"/>
  <c r="P37" i="13"/>
  <c r="M37" i="13"/>
  <c r="Q37" i="13" s="1"/>
  <c r="M45" i="13"/>
  <c r="P45" i="13"/>
  <c r="P30" i="13"/>
  <c r="M30" i="13"/>
  <c r="Q30" i="13" s="1"/>
  <c r="M34" i="13"/>
  <c r="N34" i="13"/>
  <c r="P34" i="13"/>
  <c r="O34" i="13"/>
  <c r="M38" i="13"/>
  <c r="P38" i="13"/>
  <c r="N38" i="13"/>
  <c r="O38" i="13"/>
  <c r="M42" i="13"/>
  <c r="P42" i="13"/>
  <c r="O42" i="13"/>
  <c r="N42" i="13"/>
  <c r="O15" i="13"/>
  <c r="N15" i="13"/>
  <c r="M15" i="13"/>
  <c r="O23" i="13"/>
  <c r="N23" i="13"/>
  <c r="M23" i="13"/>
  <c r="Q23" i="13" s="1"/>
  <c r="M36" i="13"/>
  <c r="P36" i="13"/>
  <c r="P15" i="13"/>
  <c r="P23" i="13"/>
  <c r="O29" i="13"/>
  <c r="N29" i="13"/>
  <c r="M29" i="13"/>
  <c r="Q29" i="13" s="1"/>
  <c r="P29" i="13"/>
  <c r="M41" i="13"/>
  <c r="P41" i="13"/>
  <c r="O41" i="13"/>
  <c r="N41" i="13"/>
  <c r="P10" i="13"/>
  <c r="Q10" i="13" s="1"/>
  <c r="K7" i="13"/>
  <c r="E46" i="13"/>
  <c r="I9" i="13"/>
  <c r="K9" i="13" s="1"/>
  <c r="O27" i="13"/>
  <c r="P27" i="13"/>
  <c r="N27" i="13"/>
  <c r="M27" i="13"/>
  <c r="M31" i="13"/>
  <c r="P31" i="13"/>
  <c r="O31" i="13"/>
  <c r="N31" i="13"/>
  <c r="M35" i="13"/>
  <c r="N35" i="13"/>
  <c r="P35" i="13"/>
  <c r="O35" i="13"/>
  <c r="M39" i="13"/>
  <c r="N39" i="13"/>
  <c r="P39" i="13"/>
  <c r="O39" i="13"/>
  <c r="M43" i="13"/>
  <c r="P43" i="13"/>
  <c r="O7" i="13" l="1"/>
  <c r="N7" i="13"/>
  <c r="K46" i="13"/>
  <c r="M7" i="13"/>
  <c r="P7" i="13"/>
  <c r="Q19" i="13"/>
  <c r="Q39" i="13"/>
  <c r="Q31" i="13"/>
  <c r="Q38" i="13"/>
  <c r="Q45" i="13"/>
  <c r="Q16" i="13"/>
  <c r="Q22" i="13"/>
  <c r="Q18" i="13"/>
  <c r="Q27" i="13"/>
  <c r="M9" i="13"/>
  <c r="P9" i="13"/>
  <c r="O9" i="13"/>
  <c r="N9" i="13"/>
  <c r="I46" i="13"/>
  <c r="Q41" i="13"/>
  <c r="Q43" i="13"/>
  <c r="Q35" i="13"/>
  <c r="Q42" i="13"/>
  <c r="Q34" i="13"/>
  <c r="Q24" i="13"/>
  <c r="Q36" i="13"/>
  <c r="Q15" i="13"/>
  <c r="Q33" i="13"/>
  <c r="Q40" i="13"/>
  <c r="Q32" i="13"/>
  <c r="Q11" i="13"/>
  <c r="Q20" i="13"/>
  <c r="Q17" i="13"/>
  <c r="Q14" i="13"/>
  <c r="Q26" i="13"/>
  <c r="Q13" i="13"/>
  <c r="Q25" i="13"/>
  <c r="Q12" i="13"/>
  <c r="Q21" i="13"/>
  <c r="M46" i="13" l="1"/>
  <c r="Q7" i="13"/>
  <c r="Q9" i="13"/>
  <c r="N46" i="13"/>
  <c r="P46" i="13"/>
  <c r="O46" i="13"/>
  <c r="Q46" i="13" l="1"/>
  <c r="AI27" i="13" l="1"/>
  <c r="AI17" i="13"/>
  <c r="AI20" i="13" s="1"/>
  <c r="AI22" i="13" s="1"/>
</calcChain>
</file>

<file path=xl/sharedStrings.xml><?xml version="1.0" encoding="utf-8"?>
<sst xmlns="http://schemas.openxmlformats.org/spreadsheetml/2006/main" count="127" uniqueCount="79">
  <si>
    <t xml:space="preserve">AGENCIA </t>
  </si>
  <si>
    <t xml:space="preserve">MASCULINO </t>
  </si>
  <si>
    <t xml:space="preserve">FEMENINO </t>
  </si>
  <si>
    <t xml:space="preserve">TOTAL </t>
  </si>
  <si>
    <t xml:space="preserve">DIRECCION GENERAL DE CORREOS Y TELEGRAFOS </t>
  </si>
  <si>
    <t xml:space="preserve">DEPARTAMENTO DE OPERACIONES </t>
  </si>
  <si>
    <t>Villa Canales</t>
  </si>
  <si>
    <t>Escuintla</t>
  </si>
  <si>
    <t>Chimaltenango</t>
  </si>
  <si>
    <t>Barberena</t>
  </si>
  <si>
    <t>Cuilapa</t>
  </si>
  <si>
    <t>Nueva Santa Rosa</t>
  </si>
  <si>
    <t>Jalapa</t>
  </si>
  <si>
    <t>Jutiapa</t>
  </si>
  <si>
    <t>Huehuetenango</t>
  </si>
  <si>
    <t>Todos Santos Cuchumatán</t>
  </si>
  <si>
    <t>Uspantán</t>
  </si>
  <si>
    <t>Chiquimula</t>
  </si>
  <si>
    <t>Guastatoya</t>
  </si>
  <si>
    <t>Morales</t>
  </si>
  <si>
    <t>Quetzaltenango</t>
  </si>
  <si>
    <t>San Marcos</t>
  </si>
  <si>
    <t>Tejutla</t>
  </si>
  <si>
    <t>Retalhuleu</t>
  </si>
  <si>
    <t>Totonicapán</t>
  </si>
  <si>
    <t>TOTAL</t>
  </si>
  <si>
    <t>MINISTERIO DE COMUNICACIONES INFRAESTRUCTURA Y VIVIENDA</t>
  </si>
  <si>
    <t>San Felipe</t>
  </si>
  <si>
    <t>Santa Lucía Cotzumalguapa</t>
  </si>
  <si>
    <t>Amatitlán</t>
  </si>
  <si>
    <t>DEPARTAMENTO DE OPERACIONES POSTALES</t>
  </si>
  <si>
    <t>SEXO</t>
  </si>
  <si>
    <t>Mujeres</t>
  </si>
  <si>
    <t>Hombres</t>
  </si>
  <si>
    <t>Total</t>
  </si>
  <si>
    <t>EDAD</t>
  </si>
  <si>
    <t>0 a menores de 13 años (niñez)</t>
  </si>
  <si>
    <t>13-30 años (juventud)</t>
  </si>
  <si>
    <t>Mayores de 30 a 60 años (adultos)</t>
  </si>
  <si>
    <t>Mayores de 60 años (tercera edad)</t>
  </si>
  <si>
    <t>ETNIA</t>
  </si>
  <si>
    <t>Maya</t>
  </si>
  <si>
    <t>Garifuna</t>
  </si>
  <si>
    <t>CODIGO CENTRO DE COSTO</t>
  </si>
  <si>
    <t>AGENCIA</t>
  </si>
  <si>
    <t>MASCULINO</t>
  </si>
  <si>
    <t>FEMENINO</t>
  </si>
  <si>
    <t>0 A 13 AÑOS</t>
  </si>
  <si>
    <t>13 A 30 AÑOS</t>
  </si>
  <si>
    <t>30 A 60 AÑOS</t>
  </si>
  <si>
    <t>60 AÑOS EN ADELANTE</t>
  </si>
  <si>
    <t>MAYA</t>
  </si>
  <si>
    <t>GARIFUNA</t>
  </si>
  <si>
    <t>XINKA</t>
  </si>
  <si>
    <t>OTROS</t>
  </si>
  <si>
    <t>Agencia Central</t>
  </si>
  <si>
    <t>San Pedro la Laguna</t>
  </si>
  <si>
    <t>Quiché</t>
  </si>
  <si>
    <t>San Mateo Ixtatán</t>
  </si>
  <si>
    <t>Concepción las Minas</t>
  </si>
  <si>
    <t>Puerto San José</t>
  </si>
  <si>
    <t>Ocós</t>
  </si>
  <si>
    <t>Otro</t>
  </si>
  <si>
    <t>Salamá</t>
  </si>
  <si>
    <t>Cobán</t>
  </si>
  <si>
    <t>San Juan Sacatepéquez</t>
  </si>
  <si>
    <t>La Unión</t>
  </si>
  <si>
    <t>Usumatlán</t>
  </si>
  <si>
    <t>Xinka</t>
  </si>
  <si>
    <t>Antigua Guatemala</t>
  </si>
  <si>
    <t xml:space="preserve">No. </t>
  </si>
  <si>
    <t xml:space="preserve"> </t>
  </si>
  <si>
    <t>Río Dulce</t>
  </si>
  <si>
    <t>San Francisco, Petén</t>
  </si>
  <si>
    <t>San José la Máquina</t>
  </si>
  <si>
    <t>Fronteras</t>
  </si>
  <si>
    <t>ABRIL</t>
  </si>
  <si>
    <t>METAS FISICAS ABRIL 2024</t>
  </si>
  <si>
    <t>METAS FISICAS ENTREGA PAQUETERIA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</si>
</sst>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name val="Calibri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0" fontId="0" fillId="0" borderId="0" xfId="1" applyNumberFormat="1" applyFont="1" applyFill="1"/>
    <xf numFmtId="0" fontId="0" fillId="0" borderId="0" xfId="0" applyFont="1" applyAlignment="1">
      <alignment horizontal="center"/>
    </xf>
    <xf numFmtId="0" fontId="14" fillId="0" borderId="11" xfId="3" applyFont="1" applyFill="1" applyBorder="1"/>
    <xf numFmtId="0" fontId="14" fillId="0" borderId="12" xfId="3" applyFont="1" applyFill="1" applyBorder="1"/>
    <xf numFmtId="3" fontId="14" fillId="0" borderId="1" xfId="3" applyNumberFormat="1" applyFont="1" applyFill="1" applyBorder="1" applyAlignment="1">
      <alignment horizontal="center"/>
    </xf>
    <xf numFmtId="3" fontId="14" fillId="0" borderId="2" xfId="3" applyNumberFormat="1" applyFont="1" applyFill="1" applyBorder="1" applyAlignment="1">
      <alignment horizontal="center"/>
    </xf>
    <xf numFmtId="3" fontId="14" fillId="0" borderId="4" xfId="3" applyNumberFormat="1" applyFont="1" applyFill="1" applyBorder="1" applyAlignment="1">
      <alignment horizontal="center"/>
    </xf>
    <xf numFmtId="3" fontId="14" fillId="0" borderId="10" xfId="3" applyNumberFormat="1" applyFont="1" applyFill="1" applyBorder="1" applyAlignment="1">
      <alignment horizontal="center"/>
    </xf>
    <xf numFmtId="3" fontId="14" fillId="0" borderId="5" xfId="3" applyNumberFormat="1" applyFont="1" applyFill="1" applyBorder="1" applyAlignment="1">
      <alignment horizontal="center"/>
    </xf>
    <xf numFmtId="3" fontId="14" fillId="0" borderId="11" xfId="3" applyNumberFormat="1" applyFont="1" applyFill="1" applyBorder="1" applyAlignment="1">
      <alignment horizontal="center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3" fillId="0" borderId="9" xfId="2" applyFont="1" applyFill="1" applyBorder="1" applyAlignment="1"/>
    <xf numFmtId="3" fontId="13" fillId="0" borderId="8" xfId="0" applyNumberFormat="1" applyFont="1" applyFill="1" applyBorder="1" applyAlignment="1">
      <alignment vertical="center" wrapText="1"/>
    </xf>
    <xf numFmtId="3" fontId="13" fillId="0" borderId="18" xfId="0" applyNumberFormat="1" applyFont="1" applyFill="1" applyBorder="1" applyAlignment="1">
      <alignment vertical="center" wrapText="1"/>
    </xf>
    <xf numFmtId="3" fontId="13" fillId="0" borderId="0" xfId="0" applyNumberFormat="1" applyFont="1" applyFill="1" applyBorder="1" applyAlignment="1">
      <alignment vertical="center" wrapText="1"/>
    </xf>
    <xf numFmtId="3" fontId="13" fillId="0" borderId="9" xfId="0" applyNumberFormat="1" applyFont="1" applyFill="1" applyBorder="1" applyAlignment="1">
      <alignment vertical="center" wrapText="1"/>
    </xf>
    <xf numFmtId="3" fontId="13" fillId="0" borderId="19" xfId="0" applyNumberFormat="1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3" fontId="13" fillId="0" borderId="25" xfId="0" applyNumberFormat="1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left" vertical="center" wrapText="1"/>
    </xf>
    <xf numFmtId="3" fontId="14" fillId="0" borderId="27" xfId="3" applyNumberFormat="1" applyFont="1" applyFill="1" applyBorder="1" applyAlignment="1">
      <alignment horizontal="center"/>
    </xf>
    <xf numFmtId="3" fontId="14" fillId="0" borderId="28" xfId="3" applyNumberFormat="1" applyFont="1" applyFill="1" applyBorder="1" applyAlignment="1">
      <alignment horizontal="right" indent="1"/>
    </xf>
    <xf numFmtId="0" fontId="14" fillId="0" borderId="29" xfId="3" applyFont="1" applyFill="1" applyBorder="1"/>
    <xf numFmtId="0" fontId="14" fillId="0" borderId="30" xfId="3" applyFont="1" applyFill="1" applyBorder="1"/>
    <xf numFmtId="3" fontId="14" fillId="0" borderId="31" xfId="3" applyNumberFormat="1" applyFont="1" applyFill="1" applyBorder="1" applyAlignment="1">
      <alignment horizontal="center"/>
    </xf>
    <xf numFmtId="3" fontId="13" fillId="0" borderId="25" xfId="0" applyNumberFormat="1" applyFont="1" applyFill="1" applyBorder="1" applyAlignment="1">
      <alignment horizontal="center"/>
    </xf>
    <xf numFmtId="3" fontId="14" fillId="0" borderId="33" xfId="3" applyNumberFormat="1" applyFont="1" applyFill="1" applyBorder="1" applyAlignment="1">
      <alignment horizontal="center"/>
    </xf>
    <xf numFmtId="3" fontId="14" fillId="0" borderId="32" xfId="3" applyNumberFormat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/>
    <xf numFmtId="3" fontId="14" fillId="0" borderId="24" xfId="3" applyNumberFormat="1" applyFont="1" applyFill="1" applyBorder="1" applyAlignment="1">
      <alignment horizontal="center"/>
    </xf>
    <xf numFmtId="1" fontId="14" fillId="0" borderId="34" xfId="4" applyNumberFormat="1" applyFont="1" applyFill="1" applyBorder="1" applyAlignment="1">
      <alignment horizontal="center" vertical="center"/>
    </xf>
    <xf numFmtId="1" fontId="14" fillId="0" borderId="11" xfId="4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3" fontId="14" fillId="0" borderId="0" xfId="3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9" fillId="0" borderId="0" xfId="0" applyFont="1"/>
    <xf numFmtId="3" fontId="19" fillId="0" borderId="0" xfId="0" applyNumberFormat="1" applyFont="1"/>
    <xf numFmtId="3" fontId="0" fillId="0" borderId="0" xfId="0" applyNumberFormat="1"/>
    <xf numFmtId="2" fontId="7" fillId="0" borderId="0" xfId="0" applyNumberFormat="1" applyFont="1"/>
    <xf numFmtId="3" fontId="20" fillId="0" borderId="0" xfId="3" applyNumberFormat="1" applyFont="1" applyFill="1" applyBorder="1" applyAlignment="1">
      <alignment horizontal="right"/>
    </xf>
    <xf numFmtId="3" fontId="20" fillId="0" borderId="0" xfId="3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6" fillId="2" borderId="10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3" fontId="13" fillId="0" borderId="3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/>
    </xf>
    <xf numFmtId="0" fontId="15" fillId="0" borderId="10" xfId="0" applyFont="1" applyFill="1" applyBorder="1" applyAlignment="1">
      <alignment horizontal="right" vertical="center" wrapText="1"/>
    </xf>
    <xf numFmtId="0" fontId="14" fillId="0" borderId="1" xfId="3" applyFont="1" applyFill="1" applyBorder="1"/>
    <xf numFmtId="0" fontId="14" fillId="0" borderId="13" xfId="3" applyFont="1" applyFill="1" applyBorder="1"/>
    <xf numFmtId="0" fontId="17" fillId="0" borderId="11" xfId="0" applyFont="1" applyBorder="1"/>
    <xf numFmtId="3" fontId="14" fillId="3" borderId="5" xfId="3" applyNumberFormat="1" applyFont="1" applyFill="1" applyBorder="1" applyAlignment="1">
      <alignment horizontal="center"/>
    </xf>
    <xf numFmtId="3" fontId="14" fillId="3" borderId="14" xfId="3" applyNumberFormat="1" applyFont="1" applyFill="1" applyBorder="1" applyAlignment="1">
      <alignment horizontal="center"/>
    </xf>
    <xf numFmtId="3" fontId="13" fillId="0" borderId="21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17" fillId="0" borderId="23" xfId="0" applyFont="1" applyBorder="1"/>
    <xf numFmtId="3" fontId="14" fillId="3" borderId="24" xfId="3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vertical="center" wrapText="1"/>
    </xf>
  </cellXfs>
  <cellStyles count="5">
    <cellStyle name="Millares" xfId="4" builtinId="3"/>
    <cellStyle name="Normal" xfId="0" builtinId="0"/>
    <cellStyle name="Normal 3 2" xfId="2"/>
    <cellStyle name="Normal 3 3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15875</xdr:colOff>
      <xdr:row>1</xdr:row>
      <xdr:rowOff>9525</xdr:rowOff>
    </xdr:from>
    <xdr:to>
      <xdr:col>16</xdr:col>
      <xdr:colOff>183358</xdr:colOff>
      <xdr:row>2</xdr:row>
      <xdr:rowOff>425451</xdr:rowOff>
    </xdr:to>
    <xdr:pic>
      <xdr:nvPicPr>
        <xdr:cNvPr id="2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14525625" y="215900"/>
          <a:ext cx="1564483" cy="892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28</xdr:col>
      <xdr:colOff>514350</xdr:colOff>
      <xdr:row>1</xdr:row>
      <xdr:rowOff>57150</xdr:rowOff>
    </xdr:from>
    <xdr:ext cx="1570833" cy="885826"/>
    <xdr:pic>
      <xdr:nvPicPr>
        <xdr:cNvPr id="4" name="3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33</xdr:col>
      <xdr:colOff>508000</xdr:colOff>
      <xdr:row>1</xdr:row>
      <xdr:rowOff>31750</xdr:rowOff>
    </xdr:from>
    <xdr:to>
      <xdr:col>34</xdr:col>
      <xdr:colOff>834233</xdr:colOff>
      <xdr:row>2</xdr:row>
      <xdr:rowOff>447676</xdr:rowOff>
    </xdr:to>
    <xdr:pic>
      <xdr:nvPicPr>
        <xdr:cNvPr id="6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29210000" y="238125"/>
          <a:ext cx="1564483" cy="892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111125</xdr:colOff>
      <xdr:row>0</xdr:row>
      <xdr:rowOff>174625</xdr:rowOff>
    </xdr:from>
    <xdr:to>
      <xdr:col>24</xdr:col>
      <xdr:colOff>149225</xdr:colOff>
      <xdr:row>2</xdr:row>
      <xdr:rowOff>36999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95750" y="174625"/>
          <a:ext cx="1562100" cy="544999"/>
        </a:xfrm>
        <a:prstGeom prst="rect">
          <a:avLst/>
        </a:prstGeom>
      </xdr:spPr>
    </xdr:pic>
    <xdr:clientData/>
  </xdr:twoCellAnchor>
  <xdr:twoCellAnchor editAs="oneCell">
    <xdr:from>
      <xdr:col>0</xdr:col>
      <xdr:colOff>349250</xdr:colOff>
      <xdr:row>0</xdr:row>
      <xdr:rowOff>190500</xdr:rowOff>
    </xdr:from>
    <xdr:to>
      <xdr:col>1</xdr:col>
      <xdr:colOff>1022350</xdr:colOff>
      <xdr:row>2</xdr:row>
      <xdr:rowOff>52874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90500"/>
          <a:ext cx="1562100" cy="544999"/>
        </a:xfrm>
        <a:prstGeom prst="rect">
          <a:avLst/>
        </a:prstGeom>
      </xdr:spPr>
    </xdr:pic>
    <xdr:clientData/>
  </xdr:twoCellAnchor>
  <xdr:twoCellAnchor editAs="oneCell">
    <xdr:from>
      <xdr:col>30</xdr:col>
      <xdr:colOff>174625</xdr:colOff>
      <xdr:row>1</xdr:row>
      <xdr:rowOff>0</xdr:rowOff>
    </xdr:from>
    <xdr:to>
      <xdr:col>32</xdr:col>
      <xdr:colOff>212725</xdr:colOff>
      <xdr:row>2</xdr:row>
      <xdr:rowOff>68749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90625" y="206375"/>
          <a:ext cx="1562100" cy="544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tabSelected="1" view="pageBreakPreview" zoomScale="60" zoomScaleNormal="100" workbookViewId="0">
      <selection activeCell="G6" sqref="G6"/>
    </sheetView>
  </sheetViews>
  <sheetFormatPr baseColWidth="10" defaultRowHeight="16.5" x14ac:dyDescent="0.3"/>
  <cols>
    <col min="1" max="1" width="13.42578125" style="4" customWidth="1"/>
    <col min="2" max="2" width="32.85546875" customWidth="1"/>
    <col min="3" max="3" width="17.5703125" customWidth="1"/>
    <col min="4" max="4" width="17.28515625" customWidth="1"/>
    <col min="5" max="5" width="16.42578125" customWidth="1"/>
    <col min="6" max="6" width="4.42578125" customWidth="1"/>
    <col min="7" max="7" width="18.7109375" customWidth="1"/>
    <col min="8" max="8" width="10.140625" customWidth="1"/>
    <col min="9" max="9" width="18" customWidth="1"/>
    <col min="10" max="10" width="17" customWidth="1"/>
    <col min="11" max="11" width="13.42578125" customWidth="1"/>
    <col min="12" max="12" width="4.42578125" customWidth="1"/>
    <col min="13" max="13" width="9.7109375" customWidth="1"/>
    <col min="14" max="14" width="13.85546875" bestFit="1" customWidth="1"/>
    <col min="15" max="15" width="10" customWidth="1"/>
    <col min="16" max="16" width="21" customWidth="1"/>
    <col min="17" max="17" width="11.5703125" customWidth="1"/>
    <col min="18" max="22" width="11.5703125" hidden="1" customWidth="1"/>
    <col min="23" max="24" width="11.42578125" style="1"/>
    <col min="25" max="25" width="4.85546875" style="2" bestFit="1" customWidth="1"/>
    <col min="26" max="26" width="38.7109375" style="1" customWidth="1"/>
    <col min="27" max="27" width="19.85546875" style="1" customWidth="1"/>
    <col min="28" max="28" width="16.85546875" style="1" customWidth="1"/>
    <col min="29" max="29" width="31.42578125" style="1" customWidth="1"/>
    <col min="30" max="30" width="11.42578125" style="1"/>
    <col min="34" max="34" width="18.5703125" customWidth="1"/>
    <col min="35" max="35" width="15.85546875" customWidth="1"/>
    <col min="36" max="16384" width="11.42578125" style="1"/>
  </cols>
  <sheetData>
    <row r="1" spans="1:35" x14ac:dyDescent="0.3">
      <c r="Y1" s="73" t="s">
        <v>26</v>
      </c>
      <c r="Z1" s="73"/>
      <c r="AA1" s="73"/>
      <c r="AB1" s="73"/>
      <c r="AC1" s="73"/>
    </row>
    <row r="2" spans="1:35" ht="37.5" customHeight="1" x14ac:dyDescent="0.55000000000000004">
      <c r="A2" s="86" t="s">
        <v>71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53"/>
      <c r="S2" s="53"/>
      <c r="T2" s="53"/>
      <c r="U2" s="53"/>
      <c r="V2" s="53"/>
      <c r="Y2" s="73" t="s">
        <v>4</v>
      </c>
      <c r="Z2" s="73"/>
      <c r="AA2" s="73"/>
      <c r="AB2" s="73"/>
      <c r="AC2" s="73"/>
    </row>
    <row r="3" spans="1:35" ht="36" x14ac:dyDescent="0.55000000000000004">
      <c r="A3" s="86" t="s">
        <v>78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53"/>
      <c r="S3" s="53"/>
      <c r="T3" s="53"/>
      <c r="U3" s="53"/>
      <c r="V3" s="53"/>
      <c r="Y3" s="73" t="s">
        <v>5</v>
      </c>
      <c r="Z3" s="73"/>
      <c r="AA3" s="73"/>
      <c r="AB3" s="73"/>
      <c r="AC3" s="73"/>
    </row>
    <row r="4" spans="1:35" ht="17.25" thickBot="1" x14ac:dyDescent="0.35"/>
    <row r="5" spans="1:35" ht="17.25" customHeight="1" thickBot="1" x14ac:dyDescent="0.35">
      <c r="A5" s="82" t="s">
        <v>43</v>
      </c>
      <c r="B5" s="84" t="s">
        <v>44</v>
      </c>
      <c r="C5" s="87" t="s">
        <v>76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  <c r="V5" s="58"/>
      <c r="Y5" s="73" t="s">
        <v>77</v>
      </c>
      <c r="Z5" s="73"/>
      <c r="AA5" s="73"/>
      <c r="AB5" s="73"/>
      <c r="AC5" s="73"/>
    </row>
    <row r="6" spans="1:35" ht="51" customHeight="1" thickBot="1" x14ac:dyDescent="0.35">
      <c r="A6" s="83"/>
      <c r="B6" s="85"/>
      <c r="C6" s="42" t="s">
        <v>45</v>
      </c>
      <c r="D6" s="42" t="s">
        <v>46</v>
      </c>
      <c r="E6" s="42" t="s">
        <v>25</v>
      </c>
      <c r="F6" s="35"/>
      <c r="G6" s="31" t="s">
        <v>47</v>
      </c>
      <c r="H6" s="31" t="s">
        <v>48</v>
      </c>
      <c r="I6" s="31" t="s">
        <v>49</v>
      </c>
      <c r="J6" s="31" t="s">
        <v>50</v>
      </c>
      <c r="K6" s="31" t="s">
        <v>25</v>
      </c>
      <c r="L6" s="36"/>
      <c r="M6" s="31" t="s">
        <v>51</v>
      </c>
      <c r="N6" s="31" t="s">
        <v>52</v>
      </c>
      <c r="O6" s="31" t="s">
        <v>53</v>
      </c>
      <c r="P6" s="32" t="s">
        <v>54</v>
      </c>
      <c r="Q6" s="31" t="s">
        <v>25</v>
      </c>
      <c r="R6" s="5">
        <v>100</v>
      </c>
      <c r="S6" s="5">
        <v>100</v>
      </c>
      <c r="T6" s="5">
        <v>100</v>
      </c>
      <c r="U6" s="5">
        <v>100</v>
      </c>
      <c r="V6" s="59"/>
    </row>
    <row r="7" spans="1:35" ht="16.5" customHeight="1" x14ac:dyDescent="0.3">
      <c r="A7" s="91">
        <v>2968</v>
      </c>
      <c r="B7" s="43" t="s">
        <v>55</v>
      </c>
      <c r="C7" s="44">
        <v>13417</v>
      </c>
      <c r="D7" s="55">
        <v>9975</v>
      </c>
      <c r="E7" s="45">
        <f>SUM(C7:D7)</f>
        <v>23392</v>
      </c>
      <c r="F7" s="37"/>
      <c r="G7" s="28">
        <v>0</v>
      </c>
      <c r="H7" s="26">
        <v>0</v>
      </c>
      <c r="I7" s="26">
        <f>+E7</f>
        <v>23392</v>
      </c>
      <c r="J7" s="26">
        <v>0</v>
      </c>
      <c r="K7" s="27">
        <f>SUM(G7:J7)</f>
        <v>23392</v>
      </c>
      <c r="L7" s="37"/>
      <c r="M7" s="56">
        <f>R7*K7/R6</f>
        <v>3978.9792000000002</v>
      </c>
      <c r="N7" s="26">
        <f>R8*K7/R6</f>
        <v>39.766400000000004</v>
      </c>
      <c r="O7" s="26">
        <f>R9*K7/R6</f>
        <v>266.66879999999998</v>
      </c>
      <c r="P7" s="26">
        <f>R10*K7/R6</f>
        <v>19106.585600000002</v>
      </c>
      <c r="Q7" s="27">
        <f>SUM(M7:P7)</f>
        <v>23392.000000000004</v>
      </c>
      <c r="R7" s="6">
        <v>17.010000000000002</v>
      </c>
      <c r="S7" s="5">
        <v>46</v>
      </c>
      <c r="T7" s="5">
        <v>10</v>
      </c>
      <c r="U7" s="5">
        <v>60</v>
      </c>
      <c r="V7" s="60"/>
      <c r="Y7" s="74" t="s">
        <v>70</v>
      </c>
      <c r="Z7" s="76" t="s">
        <v>0</v>
      </c>
      <c r="AA7" s="78" t="s">
        <v>76</v>
      </c>
      <c r="AB7" s="78"/>
      <c r="AC7" s="79"/>
    </row>
    <row r="8" spans="1:35" ht="17.25" thickBot="1" x14ac:dyDescent="0.35">
      <c r="A8" s="23">
        <v>16245</v>
      </c>
      <c r="B8" s="46" t="s">
        <v>15</v>
      </c>
      <c r="C8" s="25">
        <v>102</v>
      </c>
      <c r="D8" s="25">
        <v>40</v>
      </c>
      <c r="E8" s="45">
        <f t="shared" ref="E8:E45" si="0">SUM(C8:D8)</f>
        <v>142</v>
      </c>
      <c r="F8" s="37"/>
      <c r="G8" s="30">
        <v>0</v>
      </c>
      <c r="H8" s="25">
        <v>0</v>
      </c>
      <c r="I8" s="25">
        <f>+E8</f>
        <v>142</v>
      </c>
      <c r="J8" s="25">
        <v>0</v>
      </c>
      <c r="K8" s="29">
        <f>SUM(G8:J8)</f>
        <v>142</v>
      </c>
      <c r="L8" s="37"/>
      <c r="M8" s="57">
        <f>S7*K8/S6</f>
        <v>65.319999999999993</v>
      </c>
      <c r="N8" s="25">
        <v>0</v>
      </c>
      <c r="O8" s="25">
        <v>0</v>
      </c>
      <c r="P8" s="25">
        <f>S10*K8/S6</f>
        <v>76.680000000000007</v>
      </c>
      <c r="Q8" s="29">
        <f>SUM(M8:P8)</f>
        <v>142</v>
      </c>
      <c r="R8" s="6">
        <v>0.17</v>
      </c>
      <c r="S8" s="5"/>
      <c r="T8" s="5">
        <v>5</v>
      </c>
      <c r="U8" s="5">
        <v>5</v>
      </c>
      <c r="V8" s="60"/>
      <c r="Y8" s="75"/>
      <c r="Z8" s="77"/>
      <c r="AA8" s="101" t="s">
        <v>1</v>
      </c>
      <c r="AB8" s="101" t="s">
        <v>2</v>
      </c>
      <c r="AC8" s="102" t="s">
        <v>3</v>
      </c>
      <c r="AE8" s="3"/>
      <c r="AF8" s="3"/>
      <c r="AG8" s="3"/>
      <c r="AH8" s="3"/>
      <c r="AI8" s="3"/>
    </row>
    <row r="9" spans="1:35" ht="18.75" x14ac:dyDescent="0.3">
      <c r="A9" s="23">
        <v>16246</v>
      </c>
      <c r="B9" s="46" t="s">
        <v>56</v>
      </c>
      <c r="C9" s="25">
        <v>779</v>
      </c>
      <c r="D9" s="25">
        <v>165</v>
      </c>
      <c r="E9" s="45">
        <f t="shared" si="0"/>
        <v>944</v>
      </c>
      <c r="F9" s="37"/>
      <c r="G9" s="30">
        <v>0</v>
      </c>
      <c r="H9" s="25">
        <v>0</v>
      </c>
      <c r="I9" s="25">
        <f t="shared" ref="I9:I45" si="1">+E9</f>
        <v>944</v>
      </c>
      <c r="J9" s="25">
        <v>0</v>
      </c>
      <c r="K9" s="29">
        <f t="shared" ref="K9:K45" si="2">SUM(G9:J9)</f>
        <v>944</v>
      </c>
      <c r="L9" s="37"/>
      <c r="M9" s="30">
        <f>R7*K9/R6</f>
        <v>160.57440000000003</v>
      </c>
      <c r="N9" s="25">
        <f>R8*K9/R6</f>
        <v>1.6048000000000002</v>
      </c>
      <c r="O9" s="25">
        <f>R9*K9/R6</f>
        <v>10.761599999999998</v>
      </c>
      <c r="P9" s="25">
        <f>R10*K9/R6</f>
        <v>771.05920000000015</v>
      </c>
      <c r="Q9" s="29">
        <f t="shared" ref="Q9:Q45" si="3">SUM(M9:P9)</f>
        <v>944.00000000000023</v>
      </c>
      <c r="R9" s="6">
        <v>1.1399999999999999</v>
      </c>
      <c r="S9" s="5"/>
      <c r="T9" s="5">
        <v>30</v>
      </c>
      <c r="U9" s="5">
        <v>5</v>
      </c>
      <c r="V9" s="60"/>
      <c r="Y9" s="99">
        <v>1</v>
      </c>
      <c r="Z9" s="103" t="s">
        <v>55</v>
      </c>
      <c r="AA9" s="100">
        <v>13417</v>
      </c>
      <c r="AB9" s="100">
        <v>9975</v>
      </c>
      <c r="AC9" s="100">
        <v>23392</v>
      </c>
      <c r="AE9" s="80" t="s">
        <v>30</v>
      </c>
      <c r="AF9" s="80"/>
      <c r="AG9" s="80"/>
      <c r="AH9" s="80"/>
      <c r="AI9" s="80"/>
    </row>
    <row r="10" spans="1:35" ht="18.75" x14ac:dyDescent="0.3">
      <c r="A10" s="23">
        <v>16247</v>
      </c>
      <c r="B10" s="46" t="s">
        <v>63</v>
      </c>
      <c r="C10" s="25">
        <v>221</v>
      </c>
      <c r="D10" s="25">
        <v>100</v>
      </c>
      <c r="E10" s="45">
        <f t="shared" si="0"/>
        <v>321</v>
      </c>
      <c r="F10" s="37"/>
      <c r="G10" s="30">
        <v>0</v>
      </c>
      <c r="H10" s="25">
        <v>0</v>
      </c>
      <c r="I10" s="25">
        <f t="shared" si="1"/>
        <v>321</v>
      </c>
      <c r="J10" s="25">
        <v>0</v>
      </c>
      <c r="K10" s="29">
        <f t="shared" si="2"/>
        <v>321</v>
      </c>
      <c r="L10" s="37"/>
      <c r="M10" s="57">
        <f>S7*K10/S6</f>
        <v>147.66</v>
      </c>
      <c r="N10" s="25">
        <v>0</v>
      </c>
      <c r="O10" s="25">
        <v>0</v>
      </c>
      <c r="P10" s="25">
        <f>S10*K10/S6</f>
        <v>173.34</v>
      </c>
      <c r="Q10" s="29">
        <f t="shared" si="3"/>
        <v>321</v>
      </c>
      <c r="R10" s="65">
        <v>81.680000000000007</v>
      </c>
      <c r="S10" s="66">
        <v>54</v>
      </c>
      <c r="T10" s="67">
        <v>55</v>
      </c>
      <c r="U10" s="5">
        <v>30</v>
      </c>
      <c r="V10" s="60"/>
      <c r="Y10" s="94">
        <v>2</v>
      </c>
      <c r="Z10" s="92" t="s">
        <v>15</v>
      </c>
      <c r="AA10" s="95">
        <v>102</v>
      </c>
      <c r="AB10" s="95">
        <v>40</v>
      </c>
      <c r="AC10" s="95">
        <v>142</v>
      </c>
      <c r="AE10" s="80" t="s">
        <v>77</v>
      </c>
      <c r="AF10" s="80"/>
      <c r="AG10" s="80"/>
      <c r="AH10" s="80"/>
      <c r="AI10" s="80"/>
    </row>
    <row r="11" spans="1:35" x14ac:dyDescent="0.3">
      <c r="A11" s="23">
        <v>16248</v>
      </c>
      <c r="B11" s="46" t="s">
        <v>13</v>
      </c>
      <c r="C11" s="25">
        <v>422</v>
      </c>
      <c r="D11" s="25">
        <v>363</v>
      </c>
      <c r="E11" s="45">
        <f t="shared" si="0"/>
        <v>785</v>
      </c>
      <c r="F11" s="37"/>
      <c r="G11" s="30">
        <v>0</v>
      </c>
      <c r="H11" s="25">
        <v>0</v>
      </c>
      <c r="I11" s="25">
        <f t="shared" si="1"/>
        <v>785</v>
      </c>
      <c r="J11" s="25">
        <v>0</v>
      </c>
      <c r="K11" s="29">
        <f t="shared" si="2"/>
        <v>785</v>
      </c>
      <c r="L11" s="37"/>
      <c r="M11" s="51">
        <f>T7*K11/T6</f>
        <v>78.5</v>
      </c>
      <c r="N11" s="48">
        <f>T8*K11/T6</f>
        <v>39.25</v>
      </c>
      <c r="O11" s="48">
        <f>T9*K11/T6</f>
        <v>235.5</v>
      </c>
      <c r="P11" s="48">
        <f>T10*K11/T6</f>
        <v>431.75</v>
      </c>
      <c r="Q11" s="29">
        <f>SUM(M11:P11)</f>
        <v>785</v>
      </c>
      <c r="R11" s="63"/>
      <c r="S11" s="62"/>
      <c r="T11" s="63"/>
      <c r="U11" s="62"/>
      <c r="V11" s="60"/>
      <c r="Y11" s="94">
        <v>3</v>
      </c>
      <c r="Z11" s="92" t="s">
        <v>56</v>
      </c>
      <c r="AA11" s="95">
        <v>779</v>
      </c>
      <c r="AB11" s="95">
        <v>165</v>
      </c>
      <c r="AC11" s="95">
        <v>944</v>
      </c>
      <c r="AE11" s="3"/>
      <c r="AF11" s="3"/>
      <c r="AG11" s="3"/>
      <c r="AH11" s="3"/>
      <c r="AI11" s="22"/>
    </row>
    <row r="12" spans="1:35" x14ac:dyDescent="0.3">
      <c r="A12" s="23">
        <v>16250</v>
      </c>
      <c r="B12" s="46" t="s">
        <v>8</v>
      </c>
      <c r="C12" s="25">
        <v>825</v>
      </c>
      <c r="D12" s="25">
        <v>861</v>
      </c>
      <c r="E12" s="45">
        <f t="shared" si="0"/>
        <v>1686</v>
      </c>
      <c r="F12" s="37"/>
      <c r="G12" s="30">
        <v>0</v>
      </c>
      <c r="H12" s="25">
        <v>0</v>
      </c>
      <c r="I12" s="25">
        <f t="shared" si="1"/>
        <v>1686</v>
      </c>
      <c r="J12" s="25">
        <v>0</v>
      </c>
      <c r="K12" s="29">
        <f t="shared" si="2"/>
        <v>1686</v>
      </c>
      <c r="L12" s="37"/>
      <c r="M12" s="57">
        <f>R7*K12/R6</f>
        <v>286.78860000000003</v>
      </c>
      <c r="N12" s="25">
        <f>R8*K12/R6</f>
        <v>2.8662000000000001</v>
      </c>
      <c r="O12" s="25">
        <f>R9*K12/R6</f>
        <v>19.220399999999998</v>
      </c>
      <c r="P12" s="25">
        <f>R10*K12/R6</f>
        <v>1377.1248000000001</v>
      </c>
      <c r="Q12" s="29">
        <f t="shared" si="3"/>
        <v>1686</v>
      </c>
      <c r="R12" s="63"/>
      <c r="S12" s="62"/>
      <c r="T12" s="62"/>
      <c r="U12" s="62"/>
      <c r="V12" s="60"/>
      <c r="Y12" s="99">
        <v>4</v>
      </c>
      <c r="Z12" s="92" t="s">
        <v>63</v>
      </c>
      <c r="AA12" s="95">
        <v>221</v>
      </c>
      <c r="AB12" s="95">
        <v>100</v>
      </c>
      <c r="AC12" s="95">
        <v>321</v>
      </c>
      <c r="AE12" s="3"/>
      <c r="AF12" s="3"/>
      <c r="AG12" s="3"/>
      <c r="AH12" s="3"/>
      <c r="AI12" s="22"/>
    </row>
    <row r="13" spans="1:35" x14ac:dyDescent="0.3">
      <c r="A13" s="23">
        <v>16251</v>
      </c>
      <c r="B13" s="46" t="s">
        <v>20</v>
      </c>
      <c r="C13" s="25">
        <v>2292</v>
      </c>
      <c r="D13" s="25">
        <v>1704</v>
      </c>
      <c r="E13" s="45">
        <f t="shared" si="0"/>
        <v>3996</v>
      </c>
      <c r="F13" s="37"/>
      <c r="G13" s="30">
        <v>0</v>
      </c>
      <c r="H13" s="25">
        <v>0</v>
      </c>
      <c r="I13" s="25">
        <f t="shared" si="1"/>
        <v>3996</v>
      </c>
      <c r="J13" s="25">
        <v>0</v>
      </c>
      <c r="K13" s="29">
        <f t="shared" si="2"/>
        <v>3996</v>
      </c>
      <c r="L13" s="37"/>
      <c r="M13" s="30">
        <f>R7*K13/R6</f>
        <v>679.71960000000001</v>
      </c>
      <c r="N13" s="25">
        <f>R8*K13/R6</f>
        <v>6.7932000000000006</v>
      </c>
      <c r="O13" s="25">
        <f>R9*K13/R6</f>
        <v>45.554399999999994</v>
      </c>
      <c r="P13" s="25">
        <f>R10*K13/R6</f>
        <v>3263.9328000000005</v>
      </c>
      <c r="Q13" s="29">
        <f t="shared" si="3"/>
        <v>3996.0000000000005</v>
      </c>
      <c r="R13" s="63"/>
      <c r="S13" s="62"/>
      <c r="T13" s="62"/>
      <c r="U13" s="62"/>
      <c r="V13" s="60"/>
      <c r="Y13" s="94">
        <v>5</v>
      </c>
      <c r="Z13" s="92" t="s">
        <v>13</v>
      </c>
      <c r="AA13" s="95">
        <v>422</v>
      </c>
      <c r="AB13" s="95">
        <v>363</v>
      </c>
      <c r="AC13" s="95">
        <v>785</v>
      </c>
      <c r="AE13" s="40"/>
      <c r="AF13" s="40"/>
      <c r="AG13" s="40"/>
      <c r="AH13" s="40"/>
      <c r="AI13" s="41"/>
    </row>
    <row r="14" spans="1:35" x14ac:dyDescent="0.3">
      <c r="A14" s="23">
        <v>16253</v>
      </c>
      <c r="B14" s="46" t="s">
        <v>69</v>
      </c>
      <c r="C14" s="25">
        <v>1486</v>
      </c>
      <c r="D14" s="25">
        <v>1023</v>
      </c>
      <c r="E14" s="45">
        <f t="shared" si="0"/>
        <v>2509</v>
      </c>
      <c r="F14" s="37"/>
      <c r="G14" s="30">
        <v>0</v>
      </c>
      <c r="H14" s="25">
        <v>0</v>
      </c>
      <c r="I14" s="25">
        <f t="shared" si="1"/>
        <v>2509</v>
      </c>
      <c r="J14" s="25">
        <v>0</v>
      </c>
      <c r="K14" s="29">
        <f t="shared" si="2"/>
        <v>2509</v>
      </c>
      <c r="L14" s="37"/>
      <c r="M14" s="30">
        <f>R7*K14/R6</f>
        <v>426.78090000000003</v>
      </c>
      <c r="N14" s="25">
        <f>R8*K14/R6</f>
        <v>4.2652999999999999</v>
      </c>
      <c r="O14" s="25">
        <f>R9*K14/R6</f>
        <v>28.602599999999999</v>
      </c>
      <c r="P14" s="25">
        <f>R10*K14/R6</f>
        <v>2049.3512000000001</v>
      </c>
      <c r="Q14" s="29">
        <f t="shared" si="3"/>
        <v>2509</v>
      </c>
      <c r="R14" s="64"/>
      <c r="V14" s="60"/>
      <c r="Y14" s="94">
        <v>6</v>
      </c>
      <c r="Z14" s="92" t="s">
        <v>8</v>
      </c>
      <c r="AA14" s="95">
        <v>825</v>
      </c>
      <c r="AB14" s="95">
        <v>861</v>
      </c>
      <c r="AC14" s="95">
        <v>1686</v>
      </c>
      <c r="AE14" s="81" t="s">
        <v>76</v>
      </c>
      <c r="AF14" s="81"/>
      <c r="AG14" s="81"/>
      <c r="AH14" s="81"/>
      <c r="AI14" s="81"/>
    </row>
    <row r="15" spans="1:35" x14ac:dyDescent="0.3">
      <c r="A15" s="23">
        <v>16255</v>
      </c>
      <c r="B15" s="46" t="s">
        <v>6</v>
      </c>
      <c r="C15" s="25">
        <v>641</v>
      </c>
      <c r="D15" s="25">
        <v>646</v>
      </c>
      <c r="E15" s="45">
        <f t="shared" si="0"/>
        <v>1287</v>
      </c>
      <c r="F15" s="37"/>
      <c r="G15" s="30">
        <v>0</v>
      </c>
      <c r="H15" s="25">
        <v>0</v>
      </c>
      <c r="I15" s="25">
        <f t="shared" si="1"/>
        <v>1287</v>
      </c>
      <c r="J15" s="25">
        <v>0</v>
      </c>
      <c r="K15" s="29">
        <f t="shared" si="2"/>
        <v>1287</v>
      </c>
      <c r="L15" s="37"/>
      <c r="M15" s="30">
        <f>R7*K15/R6</f>
        <v>218.91870000000003</v>
      </c>
      <c r="N15" s="25">
        <f>R8*K15/R6</f>
        <v>2.1879000000000004</v>
      </c>
      <c r="O15" s="25">
        <f>R9*K15/R6</f>
        <v>14.671799999999998</v>
      </c>
      <c r="P15" s="25">
        <f>R10*K15/R6</f>
        <v>1051.2216000000001</v>
      </c>
      <c r="Q15" s="29">
        <f t="shared" si="3"/>
        <v>1287</v>
      </c>
      <c r="R15" s="64"/>
      <c r="V15" s="60"/>
      <c r="Y15" s="99">
        <v>7</v>
      </c>
      <c r="Z15" s="92" t="s">
        <v>20</v>
      </c>
      <c r="AA15" s="95">
        <v>2292</v>
      </c>
      <c r="AB15" s="95">
        <v>1704</v>
      </c>
      <c r="AC15" s="95">
        <v>3996</v>
      </c>
      <c r="AE15" s="68" t="s">
        <v>31</v>
      </c>
      <c r="AF15" s="69" t="s">
        <v>32</v>
      </c>
      <c r="AG15" s="69"/>
      <c r="AH15" s="69"/>
      <c r="AI15" s="52">
        <v>28310</v>
      </c>
    </row>
    <row r="16" spans="1:35" x14ac:dyDescent="0.3">
      <c r="A16" s="23">
        <v>16256</v>
      </c>
      <c r="B16" s="46" t="s">
        <v>14</v>
      </c>
      <c r="C16" s="25">
        <v>730</v>
      </c>
      <c r="D16" s="25">
        <v>605</v>
      </c>
      <c r="E16" s="45">
        <f t="shared" si="0"/>
        <v>1335</v>
      </c>
      <c r="F16" s="37"/>
      <c r="G16" s="30">
        <v>0</v>
      </c>
      <c r="H16" s="25">
        <v>0</v>
      </c>
      <c r="I16" s="25">
        <f t="shared" si="1"/>
        <v>1335</v>
      </c>
      <c r="J16" s="25">
        <v>0</v>
      </c>
      <c r="K16" s="29">
        <f t="shared" si="2"/>
        <v>1335</v>
      </c>
      <c r="L16" s="37"/>
      <c r="M16" s="30">
        <f>R7*K16/R6</f>
        <v>227.08350000000002</v>
      </c>
      <c r="N16" s="25">
        <f>R8*K16/R6</f>
        <v>2.2695000000000003</v>
      </c>
      <c r="O16" s="25">
        <f>R9*K16/R6</f>
        <v>15.218999999999999</v>
      </c>
      <c r="P16" s="25">
        <f>R10*K16/R6</f>
        <v>1090.4280000000001</v>
      </c>
      <c r="Q16" s="29">
        <f t="shared" si="3"/>
        <v>1335</v>
      </c>
      <c r="R16" s="64"/>
      <c r="V16" s="60"/>
      <c r="Y16" s="94">
        <v>8</v>
      </c>
      <c r="Z16" s="92" t="s">
        <v>69</v>
      </c>
      <c r="AA16" s="95">
        <v>1486</v>
      </c>
      <c r="AB16" s="95">
        <v>1023</v>
      </c>
      <c r="AC16" s="95">
        <v>2509</v>
      </c>
      <c r="AE16" s="68"/>
      <c r="AF16" s="69" t="s">
        <v>33</v>
      </c>
      <c r="AG16" s="69"/>
      <c r="AH16" s="69"/>
      <c r="AI16" s="52">
        <v>20953</v>
      </c>
    </row>
    <row r="17" spans="1:35" x14ac:dyDescent="0.3">
      <c r="A17" s="23">
        <v>16258</v>
      </c>
      <c r="B17" s="46" t="s">
        <v>21</v>
      </c>
      <c r="C17" s="25">
        <v>745</v>
      </c>
      <c r="D17" s="25">
        <v>261</v>
      </c>
      <c r="E17" s="45">
        <f t="shared" si="0"/>
        <v>1006</v>
      </c>
      <c r="F17" s="37"/>
      <c r="G17" s="30">
        <v>0</v>
      </c>
      <c r="H17" s="25">
        <v>0</v>
      </c>
      <c r="I17" s="25">
        <f t="shared" si="1"/>
        <v>1006</v>
      </c>
      <c r="J17" s="25">
        <v>0</v>
      </c>
      <c r="K17" s="29">
        <f t="shared" si="2"/>
        <v>1006</v>
      </c>
      <c r="L17" s="37"/>
      <c r="M17" s="30">
        <f>R7*K17/R6</f>
        <v>171.12060000000002</v>
      </c>
      <c r="N17" s="25">
        <f>R8*K17/R6</f>
        <v>1.7102000000000002</v>
      </c>
      <c r="O17" s="25">
        <f>R9*K17/R6</f>
        <v>11.468399999999999</v>
      </c>
      <c r="P17" s="25">
        <f>R10*K17/R6</f>
        <v>821.70080000000007</v>
      </c>
      <c r="Q17" s="29">
        <f t="shared" si="3"/>
        <v>1006.0000000000001</v>
      </c>
      <c r="R17" s="64"/>
      <c r="V17" s="60"/>
      <c r="Y17" s="94">
        <v>9</v>
      </c>
      <c r="Z17" s="92" t="s">
        <v>6</v>
      </c>
      <c r="AA17" s="95">
        <v>641</v>
      </c>
      <c r="AB17" s="95">
        <v>646</v>
      </c>
      <c r="AC17" s="95">
        <v>1287</v>
      </c>
      <c r="AE17" s="68"/>
      <c r="AF17" s="69" t="s">
        <v>34</v>
      </c>
      <c r="AG17" s="69"/>
      <c r="AH17" s="69"/>
      <c r="AI17" s="90">
        <f>SUM(AI15:AI16)</f>
        <v>49263</v>
      </c>
    </row>
    <row r="18" spans="1:35" x14ac:dyDescent="0.3">
      <c r="A18" s="23">
        <v>16259</v>
      </c>
      <c r="B18" s="46" t="s">
        <v>22</v>
      </c>
      <c r="C18" s="25">
        <v>155</v>
      </c>
      <c r="D18" s="25">
        <v>111</v>
      </c>
      <c r="E18" s="45">
        <f t="shared" si="0"/>
        <v>266</v>
      </c>
      <c r="F18" s="37"/>
      <c r="G18" s="30">
        <v>0</v>
      </c>
      <c r="H18" s="25">
        <v>0</v>
      </c>
      <c r="I18" s="25">
        <f t="shared" si="1"/>
        <v>266</v>
      </c>
      <c r="J18" s="25">
        <v>0</v>
      </c>
      <c r="K18" s="29">
        <f t="shared" si="2"/>
        <v>266</v>
      </c>
      <c r="L18" s="37"/>
      <c r="M18" s="30">
        <f>S7*K18/S6</f>
        <v>122.36</v>
      </c>
      <c r="N18" s="25">
        <f>S8*K18/S6</f>
        <v>0</v>
      </c>
      <c r="O18" s="25">
        <f>S9*K18/S6</f>
        <v>0</v>
      </c>
      <c r="P18" s="25">
        <f>S10*K18/S6</f>
        <v>143.63999999999999</v>
      </c>
      <c r="Q18" s="29">
        <f t="shared" si="3"/>
        <v>266</v>
      </c>
      <c r="R18" s="64"/>
      <c r="V18" s="60"/>
      <c r="Y18" s="99">
        <v>10</v>
      </c>
      <c r="Z18" s="92" t="s">
        <v>14</v>
      </c>
      <c r="AA18" s="95">
        <v>730</v>
      </c>
      <c r="AB18" s="95">
        <v>605</v>
      </c>
      <c r="AC18" s="95">
        <v>1335</v>
      </c>
      <c r="AE18" s="68" t="s">
        <v>35</v>
      </c>
      <c r="AF18" s="69" t="s">
        <v>36</v>
      </c>
      <c r="AG18" s="69"/>
      <c r="AH18" s="69"/>
      <c r="AI18" s="52">
        <v>0</v>
      </c>
    </row>
    <row r="19" spans="1:35" x14ac:dyDescent="0.3">
      <c r="A19" s="23">
        <v>16260</v>
      </c>
      <c r="B19" s="46" t="s">
        <v>23</v>
      </c>
      <c r="C19" s="25">
        <v>307</v>
      </c>
      <c r="D19" s="25">
        <v>231</v>
      </c>
      <c r="E19" s="45">
        <f t="shared" si="0"/>
        <v>538</v>
      </c>
      <c r="F19" s="37"/>
      <c r="G19" s="30">
        <v>0</v>
      </c>
      <c r="H19" s="25">
        <v>0</v>
      </c>
      <c r="I19" s="25">
        <f t="shared" si="1"/>
        <v>538</v>
      </c>
      <c r="J19" s="25">
        <v>0</v>
      </c>
      <c r="K19" s="29">
        <f t="shared" si="2"/>
        <v>538</v>
      </c>
      <c r="L19" s="37"/>
      <c r="M19" s="30">
        <f>S7*K19/S6</f>
        <v>247.48</v>
      </c>
      <c r="N19" s="25">
        <f>S8*K19/S6</f>
        <v>0</v>
      </c>
      <c r="O19" s="25">
        <f>S9*K19/S6</f>
        <v>0</v>
      </c>
      <c r="P19" s="25">
        <f>S10*K19/S6</f>
        <v>290.52</v>
      </c>
      <c r="Q19" s="29">
        <f t="shared" si="3"/>
        <v>538</v>
      </c>
      <c r="R19" s="64"/>
      <c r="V19" s="60"/>
      <c r="Y19" s="94">
        <v>11</v>
      </c>
      <c r="Z19" s="92" t="s">
        <v>21</v>
      </c>
      <c r="AA19" s="95">
        <v>745</v>
      </c>
      <c r="AB19" s="95">
        <v>261</v>
      </c>
      <c r="AC19" s="95">
        <v>1006</v>
      </c>
      <c r="AE19" s="68"/>
      <c r="AF19" s="69" t="s">
        <v>37</v>
      </c>
      <c r="AG19" s="69"/>
      <c r="AH19" s="69"/>
      <c r="AI19" s="52">
        <v>0</v>
      </c>
    </row>
    <row r="20" spans="1:35" x14ac:dyDescent="0.3">
      <c r="A20" s="23">
        <v>16261</v>
      </c>
      <c r="B20" s="46" t="s">
        <v>24</v>
      </c>
      <c r="C20" s="25">
        <v>291</v>
      </c>
      <c r="D20" s="25">
        <v>251</v>
      </c>
      <c r="E20" s="45">
        <f t="shared" si="0"/>
        <v>542</v>
      </c>
      <c r="F20" s="37"/>
      <c r="G20" s="30">
        <v>0</v>
      </c>
      <c r="H20" s="25">
        <v>0</v>
      </c>
      <c r="I20" s="25">
        <f t="shared" si="1"/>
        <v>542</v>
      </c>
      <c r="J20" s="25">
        <v>0</v>
      </c>
      <c r="K20" s="29">
        <f t="shared" si="2"/>
        <v>542</v>
      </c>
      <c r="L20" s="37"/>
      <c r="M20" s="30">
        <f>S7*K20/S6</f>
        <v>249.32</v>
      </c>
      <c r="N20" s="25">
        <f>S9*K20/S7</f>
        <v>0</v>
      </c>
      <c r="O20" s="25">
        <f>S9*K20/S7</f>
        <v>0</v>
      </c>
      <c r="P20" s="25">
        <f>S10*K20/S6</f>
        <v>292.68</v>
      </c>
      <c r="Q20" s="29">
        <f t="shared" si="3"/>
        <v>542</v>
      </c>
      <c r="R20" s="64"/>
      <c r="V20" s="60"/>
      <c r="Y20" s="94">
        <v>12</v>
      </c>
      <c r="Z20" s="92" t="s">
        <v>22</v>
      </c>
      <c r="AA20" s="95">
        <v>155</v>
      </c>
      <c r="AB20" s="95">
        <v>111</v>
      </c>
      <c r="AC20" s="95">
        <v>266</v>
      </c>
      <c r="AE20" s="68"/>
      <c r="AF20" s="69" t="s">
        <v>38</v>
      </c>
      <c r="AG20" s="69"/>
      <c r="AH20" s="69"/>
      <c r="AI20" s="52">
        <f>AI17</f>
        <v>49263</v>
      </c>
    </row>
    <row r="21" spans="1:35" x14ac:dyDescent="0.3">
      <c r="A21" s="23">
        <v>16262</v>
      </c>
      <c r="B21" s="46" t="s">
        <v>57</v>
      </c>
      <c r="C21" s="25">
        <v>587</v>
      </c>
      <c r="D21" s="25">
        <v>223</v>
      </c>
      <c r="E21" s="45">
        <f t="shared" si="0"/>
        <v>810</v>
      </c>
      <c r="F21" s="37"/>
      <c r="G21" s="30">
        <v>0</v>
      </c>
      <c r="H21" s="25">
        <v>0</v>
      </c>
      <c r="I21" s="25">
        <f t="shared" si="1"/>
        <v>810</v>
      </c>
      <c r="J21" s="25">
        <v>0</v>
      </c>
      <c r="K21" s="29">
        <f t="shared" si="2"/>
        <v>810</v>
      </c>
      <c r="L21" s="37"/>
      <c r="M21" s="30">
        <f>S7*K21/S6</f>
        <v>372.6</v>
      </c>
      <c r="N21" s="25">
        <f>S8*K21/S6</f>
        <v>0</v>
      </c>
      <c r="O21" s="25">
        <f>S9*K21/S6</f>
        <v>0</v>
      </c>
      <c r="P21" s="25">
        <f>S10*K21/S6</f>
        <v>437.4</v>
      </c>
      <c r="Q21" s="29">
        <f t="shared" si="3"/>
        <v>810</v>
      </c>
      <c r="R21" s="64"/>
      <c r="V21" s="60"/>
      <c r="Y21" s="99">
        <v>13</v>
      </c>
      <c r="Z21" s="92" t="s">
        <v>23</v>
      </c>
      <c r="AA21" s="95">
        <v>307</v>
      </c>
      <c r="AB21" s="95">
        <v>231</v>
      </c>
      <c r="AC21" s="95">
        <v>538</v>
      </c>
      <c r="AE21" s="68"/>
      <c r="AF21" s="69" t="s">
        <v>39</v>
      </c>
      <c r="AG21" s="69"/>
      <c r="AH21" s="69"/>
      <c r="AI21" s="52">
        <v>0</v>
      </c>
    </row>
    <row r="22" spans="1:35" x14ac:dyDescent="0.3">
      <c r="A22" s="23">
        <v>16265</v>
      </c>
      <c r="B22" s="46" t="s">
        <v>16</v>
      </c>
      <c r="C22" s="25">
        <v>146</v>
      </c>
      <c r="D22" s="25">
        <v>75</v>
      </c>
      <c r="E22" s="45">
        <f t="shared" si="0"/>
        <v>221</v>
      </c>
      <c r="F22" s="37"/>
      <c r="G22" s="30">
        <v>0</v>
      </c>
      <c r="H22" s="25">
        <v>0</v>
      </c>
      <c r="I22" s="25">
        <f t="shared" si="1"/>
        <v>221</v>
      </c>
      <c r="J22" s="25">
        <v>0</v>
      </c>
      <c r="K22" s="29">
        <f t="shared" si="2"/>
        <v>221</v>
      </c>
      <c r="L22" s="37"/>
      <c r="M22" s="30">
        <f>S7*K22/S6</f>
        <v>101.66</v>
      </c>
      <c r="N22" s="25">
        <f>S8*K22/S6</f>
        <v>0</v>
      </c>
      <c r="O22" s="25">
        <f>S9*K22/S6</f>
        <v>0</v>
      </c>
      <c r="P22" s="25">
        <f>S10*K22/S6</f>
        <v>119.34</v>
      </c>
      <c r="Q22" s="29">
        <f t="shared" si="3"/>
        <v>221</v>
      </c>
      <c r="R22" s="64"/>
      <c r="V22" s="60"/>
      <c r="Y22" s="94">
        <v>14</v>
      </c>
      <c r="Z22" s="92" t="s">
        <v>24</v>
      </c>
      <c r="AA22" s="95">
        <v>291</v>
      </c>
      <c r="AB22" s="95">
        <v>251</v>
      </c>
      <c r="AC22" s="95">
        <v>542</v>
      </c>
      <c r="AE22" s="68"/>
      <c r="AF22" s="69" t="s">
        <v>34</v>
      </c>
      <c r="AG22" s="69"/>
      <c r="AH22" s="69"/>
      <c r="AI22" s="90">
        <f>SUM(AI18:AI21)</f>
        <v>49263</v>
      </c>
    </row>
    <row r="23" spans="1:35" x14ac:dyDescent="0.3">
      <c r="A23" s="23">
        <v>16268</v>
      </c>
      <c r="B23" s="46" t="s">
        <v>18</v>
      </c>
      <c r="C23" s="25">
        <v>276</v>
      </c>
      <c r="D23" s="25">
        <v>300</v>
      </c>
      <c r="E23" s="45">
        <f t="shared" si="0"/>
        <v>576</v>
      </c>
      <c r="F23" s="37"/>
      <c r="G23" s="30">
        <v>0</v>
      </c>
      <c r="H23" s="25">
        <v>0</v>
      </c>
      <c r="I23" s="25">
        <f t="shared" si="1"/>
        <v>576</v>
      </c>
      <c r="J23" s="25">
        <v>0</v>
      </c>
      <c r="K23" s="29">
        <f t="shared" si="2"/>
        <v>576</v>
      </c>
      <c r="L23" s="37"/>
      <c r="M23" s="30">
        <f>S7*K23/S6</f>
        <v>264.95999999999998</v>
      </c>
      <c r="N23" s="25">
        <f>S8*K23/S6</f>
        <v>0</v>
      </c>
      <c r="O23" s="25">
        <f>S9*K23/S6</f>
        <v>0</v>
      </c>
      <c r="P23" s="25">
        <f>S10*K23/S6</f>
        <v>311.04000000000002</v>
      </c>
      <c r="Q23" s="29">
        <f t="shared" si="3"/>
        <v>576</v>
      </c>
      <c r="R23" s="64"/>
      <c r="V23" s="60"/>
      <c r="Y23" s="94">
        <v>15</v>
      </c>
      <c r="Z23" s="92" t="s">
        <v>57</v>
      </c>
      <c r="AA23" s="95">
        <v>587</v>
      </c>
      <c r="AB23" s="95">
        <v>223</v>
      </c>
      <c r="AC23" s="95">
        <v>810</v>
      </c>
      <c r="AE23" s="70" t="s">
        <v>40</v>
      </c>
      <c r="AF23" s="69" t="s">
        <v>41</v>
      </c>
      <c r="AG23" s="69"/>
      <c r="AH23" s="69"/>
      <c r="AI23" s="52">
        <v>10346.607300000001</v>
      </c>
    </row>
    <row r="24" spans="1:35" x14ac:dyDescent="0.3">
      <c r="A24" s="23">
        <v>16271</v>
      </c>
      <c r="B24" s="46" t="s">
        <v>28</v>
      </c>
      <c r="C24" s="25">
        <v>45</v>
      </c>
      <c r="D24" s="25">
        <v>13</v>
      </c>
      <c r="E24" s="45">
        <f t="shared" si="0"/>
        <v>58</v>
      </c>
      <c r="F24" s="37"/>
      <c r="G24" s="30">
        <v>0</v>
      </c>
      <c r="H24" s="25">
        <v>0</v>
      </c>
      <c r="I24" s="25">
        <f t="shared" si="1"/>
        <v>58</v>
      </c>
      <c r="J24" s="25">
        <v>0</v>
      </c>
      <c r="K24" s="29">
        <f t="shared" si="2"/>
        <v>58</v>
      </c>
      <c r="L24" s="37"/>
      <c r="M24" s="30">
        <f>S7*K24/S6</f>
        <v>26.68</v>
      </c>
      <c r="N24" s="25">
        <f>S8*K24/S6</f>
        <v>0</v>
      </c>
      <c r="O24" s="25">
        <f>S9*K24/S6</f>
        <v>0</v>
      </c>
      <c r="P24" s="25">
        <f>S10*K24/S6</f>
        <v>31.32</v>
      </c>
      <c r="Q24" s="29">
        <f t="shared" si="3"/>
        <v>58</v>
      </c>
      <c r="R24" s="64"/>
      <c r="V24" s="60"/>
      <c r="Y24" s="99">
        <v>16</v>
      </c>
      <c r="Z24" s="92" t="s">
        <v>16</v>
      </c>
      <c r="AA24" s="95">
        <v>146</v>
      </c>
      <c r="AB24" s="95">
        <v>75</v>
      </c>
      <c r="AC24" s="95">
        <v>221</v>
      </c>
      <c r="AE24" s="70"/>
      <c r="AF24" s="69" t="s">
        <v>68</v>
      </c>
      <c r="AG24" s="69"/>
      <c r="AH24" s="69"/>
      <c r="AI24" s="52">
        <v>244.77410000000003</v>
      </c>
    </row>
    <row r="25" spans="1:35" x14ac:dyDescent="0.3">
      <c r="A25" s="23">
        <v>16272</v>
      </c>
      <c r="B25" s="46" t="s">
        <v>10</v>
      </c>
      <c r="C25" s="25">
        <v>214</v>
      </c>
      <c r="D25" s="25">
        <v>147</v>
      </c>
      <c r="E25" s="45">
        <f t="shared" si="0"/>
        <v>361</v>
      </c>
      <c r="F25" s="37"/>
      <c r="G25" s="30">
        <v>0</v>
      </c>
      <c r="H25" s="25">
        <v>0</v>
      </c>
      <c r="I25" s="25">
        <f t="shared" si="1"/>
        <v>361</v>
      </c>
      <c r="J25" s="25">
        <v>0</v>
      </c>
      <c r="K25" s="29">
        <f t="shared" si="2"/>
        <v>361</v>
      </c>
      <c r="L25" s="37"/>
      <c r="M25" s="57">
        <f>R7*K25/R6</f>
        <v>61.406100000000009</v>
      </c>
      <c r="N25" s="25">
        <f>R8*K25/R6</f>
        <v>0.61370000000000002</v>
      </c>
      <c r="O25" s="25">
        <f>R9*K25/R6</f>
        <v>4.1153999999999993</v>
      </c>
      <c r="P25" s="25">
        <f>R10*K25/R6</f>
        <v>294.86480000000006</v>
      </c>
      <c r="Q25" s="29">
        <f t="shared" si="3"/>
        <v>361.00000000000006</v>
      </c>
      <c r="R25" s="64"/>
      <c r="V25" s="60"/>
      <c r="Y25" s="94">
        <v>17</v>
      </c>
      <c r="Z25" s="92" t="s">
        <v>18</v>
      </c>
      <c r="AA25" s="95">
        <v>276</v>
      </c>
      <c r="AB25" s="95">
        <v>300</v>
      </c>
      <c r="AC25" s="95">
        <v>576</v>
      </c>
      <c r="AE25" s="70"/>
      <c r="AF25" s="69" t="s">
        <v>42</v>
      </c>
      <c r="AG25" s="69"/>
      <c r="AH25" s="69"/>
      <c r="AI25" s="52">
        <v>1160.5822000000001</v>
      </c>
    </row>
    <row r="26" spans="1:35" x14ac:dyDescent="0.3">
      <c r="A26" s="23">
        <v>16277</v>
      </c>
      <c r="B26" s="46" t="s">
        <v>9</v>
      </c>
      <c r="C26" s="25">
        <v>135</v>
      </c>
      <c r="D26" s="25">
        <v>64</v>
      </c>
      <c r="E26" s="45">
        <f t="shared" si="0"/>
        <v>199</v>
      </c>
      <c r="F26" s="37"/>
      <c r="G26" s="30">
        <v>0</v>
      </c>
      <c r="H26" s="25">
        <v>0</v>
      </c>
      <c r="I26" s="25">
        <f t="shared" si="1"/>
        <v>199</v>
      </c>
      <c r="J26" s="25">
        <v>0</v>
      </c>
      <c r="K26" s="29">
        <f t="shared" si="2"/>
        <v>199</v>
      </c>
      <c r="L26" s="37"/>
      <c r="M26" s="57">
        <f>R7*K26/R6</f>
        <v>33.849900000000005</v>
      </c>
      <c r="N26" s="25">
        <f>R8*K26/R6</f>
        <v>0.33830000000000005</v>
      </c>
      <c r="O26" s="25">
        <f>R9*K26/R6</f>
        <v>2.2685999999999997</v>
      </c>
      <c r="P26" s="25">
        <f>R10*K26/R6</f>
        <v>162.54320000000001</v>
      </c>
      <c r="Q26" s="29">
        <f t="shared" si="3"/>
        <v>199</v>
      </c>
      <c r="R26" s="64"/>
      <c r="V26" s="60"/>
      <c r="Y26" s="94">
        <v>18</v>
      </c>
      <c r="Z26" s="92" t="s">
        <v>28</v>
      </c>
      <c r="AA26" s="95">
        <v>45</v>
      </c>
      <c r="AB26" s="95">
        <v>13</v>
      </c>
      <c r="AC26" s="95">
        <v>58</v>
      </c>
      <c r="AE26" s="70"/>
      <c r="AF26" s="69" t="s">
        <v>62</v>
      </c>
      <c r="AG26" s="69"/>
      <c r="AH26" s="69"/>
      <c r="AI26" s="52">
        <v>37511.03639999999</v>
      </c>
    </row>
    <row r="27" spans="1:35" x14ac:dyDescent="0.3">
      <c r="A27" s="23">
        <v>16283</v>
      </c>
      <c r="B27" s="46" t="s">
        <v>58</v>
      </c>
      <c r="C27" s="25">
        <v>28</v>
      </c>
      <c r="D27" s="25">
        <v>4</v>
      </c>
      <c r="E27" s="45">
        <f t="shared" si="0"/>
        <v>32</v>
      </c>
      <c r="F27" s="37"/>
      <c r="G27" s="30">
        <v>0</v>
      </c>
      <c r="H27" s="25">
        <v>0</v>
      </c>
      <c r="I27" s="25">
        <f t="shared" si="1"/>
        <v>32</v>
      </c>
      <c r="J27" s="25">
        <v>0</v>
      </c>
      <c r="K27" s="29">
        <f t="shared" si="2"/>
        <v>32</v>
      </c>
      <c r="L27" s="37"/>
      <c r="M27" s="30">
        <f>U7*K27/U6</f>
        <v>19.2</v>
      </c>
      <c r="N27" s="25">
        <f>U8*K27/U6</f>
        <v>1.6</v>
      </c>
      <c r="O27" s="25">
        <f>U9*K27/U6</f>
        <v>1.6</v>
      </c>
      <c r="P27" s="25">
        <f>U10*K27/U6</f>
        <v>9.6</v>
      </c>
      <c r="Q27" s="29">
        <f t="shared" si="3"/>
        <v>32</v>
      </c>
      <c r="R27" s="64"/>
      <c r="V27" s="60"/>
      <c r="Y27" s="99">
        <v>19</v>
      </c>
      <c r="Z27" s="92" t="s">
        <v>10</v>
      </c>
      <c r="AA27" s="95">
        <v>214</v>
      </c>
      <c r="AB27" s="95">
        <v>147</v>
      </c>
      <c r="AC27" s="95">
        <v>361</v>
      </c>
      <c r="AE27" s="70"/>
      <c r="AF27" s="69" t="s">
        <v>34</v>
      </c>
      <c r="AG27" s="69"/>
      <c r="AH27" s="69"/>
      <c r="AI27" s="90">
        <f>+AI26+AI25+AI24+AI23</f>
        <v>49262.999999999993</v>
      </c>
    </row>
    <row r="28" spans="1:35" x14ac:dyDescent="0.3">
      <c r="A28" s="23">
        <v>16287</v>
      </c>
      <c r="B28" s="46" t="s">
        <v>64</v>
      </c>
      <c r="C28" s="25">
        <v>466</v>
      </c>
      <c r="D28" s="25">
        <v>322</v>
      </c>
      <c r="E28" s="45">
        <f t="shared" si="0"/>
        <v>788</v>
      </c>
      <c r="F28" s="37"/>
      <c r="G28" s="30">
        <v>0</v>
      </c>
      <c r="H28" s="25">
        <v>0</v>
      </c>
      <c r="I28" s="25">
        <f t="shared" si="1"/>
        <v>788</v>
      </c>
      <c r="J28" s="25">
        <v>0</v>
      </c>
      <c r="K28" s="29">
        <f t="shared" si="2"/>
        <v>788</v>
      </c>
      <c r="L28" s="37"/>
      <c r="M28" s="57">
        <f>R7*K28/R6</f>
        <v>134.03880000000001</v>
      </c>
      <c r="N28" s="25">
        <f>R8*K28/R6</f>
        <v>1.3396000000000001</v>
      </c>
      <c r="O28" s="25">
        <f>R9*K28/R6</f>
        <v>8.9832000000000001</v>
      </c>
      <c r="P28" s="25">
        <f>R10*K28/R6</f>
        <v>643.63840000000005</v>
      </c>
      <c r="Q28" s="29">
        <f t="shared" si="3"/>
        <v>788</v>
      </c>
      <c r="R28" s="64"/>
      <c r="V28" s="60"/>
      <c r="Y28" s="94">
        <v>20</v>
      </c>
      <c r="Z28" s="92" t="s">
        <v>9</v>
      </c>
      <c r="AA28" s="95">
        <v>135</v>
      </c>
      <c r="AB28" s="95">
        <v>64</v>
      </c>
      <c r="AC28" s="95">
        <v>199</v>
      </c>
    </row>
    <row r="29" spans="1:35" x14ac:dyDescent="0.3">
      <c r="A29" s="23">
        <v>16288</v>
      </c>
      <c r="B29" s="46" t="s">
        <v>75</v>
      </c>
      <c r="C29" s="25">
        <v>45</v>
      </c>
      <c r="D29" s="25">
        <v>8</v>
      </c>
      <c r="E29" s="45">
        <f t="shared" si="0"/>
        <v>53</v>
      </c>
      <c r="F29" s="37"/>
      <c r="G29" s="30">
        <v>0</v>
      </c>
      <c r="H29" s="25">
        <v>0</v>
      </c>
      <c r="I29" s="25">
        <f t="shared" si="1"/>
        <v>53</v>
      </c>
      <c r="J29" s="25">
        <v>0</v>
      </c>
      <c r="K29" s="29">
        <f t="shared" si="2"/>
        <v>53</v>
      </c>
      <c r="L29" s="37"/>
      <c r="M29" s="57">
        <f>R7*K29/R6</f>
        <v>9.0153000000000016</v>
      </c>
      <c r="N29" s="25">
        <f>R8*K29/R6</f>
        <v>9.01E-2</v>
      </c>
      <c r="O29" s="25">
        <f>R9*K29/R6</f>
        <v>0.60419999999999996</v>
      </c>
      <c r="P29" s="25">
        <f>R10*K29/R6</f>
        <v>43.290399999999998</v>
      </c>
      <c r="Q29" s="29">
        <f t="shared" si="3"/>
        <v>53</v>
      </c>
      <c r="R29" s="64"/>
      <c r="V29" s="60"/>
      <c r="Y29" s="94">
        <v>21</v>
      </c>
      <c r="Z29" s="92" t="s">
        <v>58</v>
      </c>
      <c r="AA29" s="95">
        <v>28</v>
      </c>
      <c r="AB29" s="95">
        <v>4</v>
      </c>
      <c r="AC29" s="95">
        <v>32</v>
      </c>
    </row>
    <row r="30" spans="1:35" x14ac:dyDescent="0.3">
      <c r="A30" s="23">
        <v>16289</v>
      </c>
      <c r="B30" s="46" t="s">
        <v>19</v>
      </c>
      <c r="C30" s="25">
        <v>233</v>
      </c>
      <c r="D30" s="25">
        <v>189</v>
      </c>
      <c r="E30" s="45">
        <f t="shared" si="0"/>
        <v>422</v>
      </c>
      <c r="F30" s="37"/>
      <c r="G30" s="30">
        <v>0</v>
      </c>
      <c r="H30" s="25">
        <v>0</v>
      </c>
      <c r="I30" s="25">
        <f t="shared" si="1"/>
        <v>422</v>
      </c>
      <c r="J30" s="25">
        <v>0</v>
      </c>
      <c r="K30" s="29">
        <f t="shared" si="2"/>
        <v>422</v>
      </c>
      <c r="L30" s="37"/>
      <c r="M30" s="30">
        <f>S7*K30/S6</f>
        <v>194.12</v>
      </c>
      <c r="N30" s="25">
        <v>0</v>
      </c>
      <c r="O30" s="25">
        <v>0</v>
      </c>
      <c r="P30" s="25">
        <f>S10*K30/S6</f>
        <v>227.88</v>
      </c>
      <c r="Q30" s="29">
        <f t="shared" si="3"/>
        <v>422</v>
      </c>
      <c r="R30" s="64"/>
      <c r="V30" s="60"/>
      <c r="Y30" s="99">
        <v>22</v>
      </c>
      <c r="Z30" s="92" t="s">
        <v>64</v>
      </c>
      <c r="AA30" s="95">
        <v>466</v>
      </c>
      <c r="AB30" s="95">
        <v>322</v>
      </c>
      <c r="AC30" s="95">
        <v>788</v>
      </c>
    </row>
    <row r="31" spans="1:35" x14ac:dyDescent="0.3">
      <c r="A31" s="23">
        <v>16293</v>
      </c>
      <c r="B31" s="46" t="s">
        <v>17</v>
      </c>
      <c r="C31" s="25">
        <v>265</v>
      </c>
      <c r="D31" s="25">
        <v>208</v>
      </c>
      <c r="E31" s="45">
        <f t="shared" si="0"/>
        <v>473</v>
      </c>
      <c r="F31" s="37"/>
      <c r="G31" s="30">
        <v>0</v>
      </c>
      <c r="H31" s="25">
        <v>0</v>
      </c>
      <c r="I31" s="25">
        <f t="shared" si="1"/>
        <v>473</v>
      </c>
      <c r="J31" s="25">
        <v>0</v>
      </c>
      <c r="K31" s="29">
        <f t="shared" si="2"/>
        <v>473</v>
      </c>
      <c r="L31" s="37"/>
      <c r="M31" s="57">
        <f>R7*K31/R6</f>
        <v>80.457300000000004</v>
      </c>
      <c r="N31" s="25">
        <f>R8*K31/R6</f>
        <v>0.80410000000000015</v>
      </c>
      <c r="O31" s="25">
        <f>R9*K31/R6</f>
        <v>5.392199999999999</v>
      </c>
      <c r="P31" s="25">
        <f>R10*K31/R6</f>
        <v>386.34640000000007</v>
      </c>
      <c r="Q31" s="29">
        <f t="shared" si="3"/>
        <v>473.00000000000011</v>
      </c>
      <c r="R31" s="64"/>
      <c r="V31" s="60"/>
      <c r="Y31" s="94">
        <v>23</v>
      </c>
      <c r="Z31" s="92" t="s">
        <v>75</v>
      </c>
      <c r="AA31" s="95">
        <v>45</v>
      </c>
      <c r="AB31" s="95">
        <v>8</v>
      </c>
      <c r="AC31" s="95">
        <v>53</v>
      </c>
    </row>
    <row r="32" spans="1:35" x14ac:dyDescent="0.3">
      <c r="A32" s="23">
        <v>16294</v>
      </c>
      <c r="B32" s="46" t="s">
        <v>12</v>
      </c>
      <c r="C32" s="25">
        <v>226</v>
      </c>
      <c r="D32" s="25">
        <v>220</v>
      </c>
      <c r="E32" s="45">
        <f t="shared" si="0"/>
        <v>446</v>
      </c>
      <c r="F32" s="37"/>
      <c r="G32" s="30">
        <v>0</v>
      </c>
      <c r="H32" s="25">
        <v>0</v>
      </c>
      <c r="I32" s="25">
        <f t="shared" si="1"/>
        <v>446</v>
      </c>
      <c r="J32" s="25">
        <v>0</v>
      </c>
      <c r="K32" s="29">
        <f t="shared" si="2"/>
        <v>446</v>
      </c>
      <c r="L32" s="37"/>
      <c r="M32" s="57">
        <f>R7*K32/R6</f>
        <v>75.86460000000001</v>
      </c>
      <c r="N32" s="25">
        <f>R8*K32/R6</f>
        <v>0.7582000000000001</v>
      </c>
      <c r="O32" s="25">
        <f>R9*K32/R6</f>
        <v>5.0843999999999996</v>
      </c>
      <c r="P32" s="25">
        <f>R10*K32/R6</f>
        <v>364.29280000000006</v>
      </c>
      <c r="Q32" s="29">
        <f t="shared" si="3"/>
        <v>446.00000000000006</v>
      </c>
      <c r="R32" s="64"/>
      <c r="V32" s="60"/>
      <c r="Y32" s="94">
        <v>24</v>
      </c>
      <c r="Z32" s="92" t="s">
        <v>19</v>
      </c>
      <c r="AA32" s="95">
        <v>233</v>
      </c>
      <c r="AB32" s="95">
        <v>189</v>
      </c>
      <c r="AC32" s="95">
        <v>422</v>
      </c>
    </row>
    <row r="33" spans="1:29" x14ac:dyDescent="0.3">
      <c r="A33" s="23">
        <v>17434</v>
      </c>
      <c r="B33" s="46" t="s">
        <v>65</v>
      </c>
      <c r="C33" s="25">
        <v>440</v>
      </c>
      <c r="D33" s="25">
        <v>461</v>
      </c>
      <c r="E33" s="45">
        <f t="shared" si="0"/>
        <v>901</v>
      </c>
      <c r="F33" s="37"/>
      <c r="G33" s="30">
        <v>0</v>
      </c>
      <c r="H33" s="25">
        <v>0</v>
      </c>
      <c r="I33" s="25">
        <f t="shared" si="1"/>
        <v>901</v>
      </c>
      <c r="J33" s="25">
        <v>0</v>
      </c>
      <c r="K33" s="29">
        <f t="shared" si="2"/>
        <v>901</v>
      </c>
      <c r="L33" s="37"/>
      <c r="M33" s="30">
        <f>U7*K33/U6</f>
        <v>540.6</v>
      </c>
      <c r="N33" s="25">
        <f>U8*K33/U6</f>
        <v>45.05</v>
      </c>
      <c r="O33" s="25">
        <f>U9*K33/U6</f>
        <v>45.05</v>
      </c>
      <c r="P33" s="25">
        <f>U10*K33/U6</f>
        <v>270.3</v>
      </c>
      <c r="Q33" s="29">
        <f t="shared" si="3"/>
        <v>901</v>
      </c>
      <c r="R33" s="64"/>
      <c r="V33" s="60"/>
      <c r="Y33" s="99">
        <v>25</v>
      </c>
      <c r="Z33" s="92" t="s">
        <v>17</v>
      </c>
      <c r="AA33" s="95">
        <v>265</v>
      </c>
      <c r="AB33" s="95">
        <v>208</v>
      </c>
      <c r="AC33" s="95">
        <v>473</v>
      </c>
    </row>
    <row r="34" spans="1:29" x14ac:dyDescent="0.3">
      <c r="A34" s="23">
        <v>17435</v>
      </c>
      <c r="B34" s="46" t="s">
        <v>11</v>
      </c>
      <c r="C34" s="25">
        <v>34</v>
      </c>
      <c r="D34" s="25">
        <v>35</v>
      </c>
      <c r="E34" s="45">
        <f t="shared" si="0"/>
        <v>69</v>
      </c>
      <c r="F34" s="37"/>
      <c r="G34" s="30">
        <v>0</v>
      </c>
      <c r="H34" s="25">
        <v>0</v>
      </c>
      <c r="I34" s="25">
        <f t="shared" si="1"/>
        <v>69</v>
      </c>
      <c r="J34" s="25">
        <v>0</v>
      </c>
      <c r="K34" s="29">
        <f t="shared" si="2"/>
        <v>69</v>
      </c>
      <c r="L34" s="37"/>
      <c r="M34" s="30">
        <f>R7*K34/R6</f>
        <v>11.7369</v>
      </c>
      <c r="N34" s="25">
        <f>R8*K34/R6</f>
        <v>0.1173</v>
      </c>
      <c r="O34" s="25">
        <f>R9*K34/R6</f>
        <v>0.78659999999999997</v>
      </c>
      <c r="P34" s="25">
        <f>R10*K34/R6</f>
        <v>56.359200000000001</v>
      </c>
      <c r="Q34" s="29">
        <f t="shared" si="3"/>
        <v>69</v>
      </c>
      <c r="R34" s="64"/>
      <c r="V34" s="60"/>
      <c r="Y34" s="94">
        <v>26</v>
      </c>
      <c r="Z34" s="92" t="s">
        <v>12</v>
      </c>
      <c r="AA34" s="95">
        <v>226</v>
      </c>
      <c r="AB34" s="95">
        <v>220</v>
      </c>
      <c r="AC34" s="95">
        <v>446</v>
      </c>
    </row>
    <row r="35" spans="1:29" x14ac:dyDescent="0.3">
      <c r="A35" s="23">
        <v>17436</v>
      </c>
      <c r="B35" s="46" t="s">
        <v>29</v>
      </c>
      <c r="C35" s="25">
        <v>635</v>
      </c>
      <c r="D35" s="25">
        <v>455</v>
      </c>
      <c r="E35" s="45">
        <f t="shared" si="0"/>
        <v>1090</v>
      </c>
      <c r="F35" s="37"/>
      <c r="G35" s="30">
        <v>0</v>
      </c>
      <c r="H35" s="25">
        <v>0</v>
      </c>
      <c r="I35" s="25">
        <f t="shared" si="1"/>
        <v>1090</v>
      </c>
      <c r="J35" s="25">
        <v>0</v>
      </c>
      <c r="K35" s="29">
        <f t="shared" si="2"/>
        <v>1090</v>
      </c>
      <c r="L35" s="37"/>
      <c r="M35" s="57">
        <f>R7*K35/R6</f>
        <v>185.40900000000002</v>
      </c>
      <c r="N35" s="25">
        <f>R8*K35/R6</f>
        <v>1.8530000000000002</v>
      </c>
      <c r="O35" s="25">
        <f>R9*K35/R6</f>
        <v>12.425999999999998</v>
      </c>
      <c r="P35" s="25">
        <f>R10*K35/R6</f>
        <v>890.31200000000013</v>
      </c>
      <c r="Q35" s="29">
        <f t="shared" si="3"/>
        <v>1090.0000000000002</v>
      </c>
      <c r="R35" s="64"/>
      <c r="V35" s="60"/>
      <c r="Y35" s="94">
        <v>27</v>
      </c>
      <c r="Z35" s="92" t="s">
        <v>65</v>
      </c>
      <c r="AA35" s="95">
        <v>440</v>
      </c>
      <c r="AB35" s="95">
        <v>461</v>
      </c>
      <c r="AC35" s="95">
        <v>901</v>
      </c>
    </row>
    <row r="36" spans="1:29" x14ac:dyDescent="0.3">
      <c r="A36" s="23">
        <v>17677</v>
      </c>
      <c r="B36" s="46" t="s">
        <v>66</v>
      </c>
      <c r="C36" s="25">
        <v>222</v>
      </c>
      <c r="D36" s="25">
        <v>84</v>
      </c>
      <c r="E36" s="45">
        <f t="shared" si="0"/>
        <v>306</v>
      </c>
      <c r="F36" s="37"/>
      <c r="G36" s="30">
        <v>0</v>
      </c>
      <c r="H36" s="25">
        <v>0</v>
      </c>
      <c r="I36" s="25">
        <f t="shared" si="1"/>
        <v>306</v>
      </c>
      <c r="J36" s="25">
        <v>0</v>
      </c>
      <c r="K36" s="29">
        <f t="shared" si="2"/>
        <v>306</v>
      </c>
      <c r="L36" s="37"/>
      <c r="M36" s="30">
        <f>S7*K36/S6</f>
        <v>140.76</v>
      </c>
      <c r="N36" s="25">
        <v>0</v>
      </c>
      <c r="O36" s="25">
        <v>0</v>
      </c>
      <c r="P36" s="25">
        <f>S10*K36/S6</f>
        <v>165.24</v>
      </c>
      <c r="Q36" s="29">
        <f t="shared" si="3"/>
        <v>306</v>
      </c>
      <c r="R36" s="64"/>
      <c r="V36" s="60"/>
      <c r="Y36" s="99">
        <v>28</v>
      </c>
      <c r="Z36" s="92" t="s">
        <v>11</v>
      </c>
      <c r="AA36" s="95">
        <v>34</v>
      </c>
      <c r="AB36" s="95">
        <v>35</v>
      </c>
      <c r="AC36" s="95">
        <v>69</v>
      </c>
    </row>
    <row r="37" spans="1:29" x14ac:dyDescent="0.3">
      <c r="A37" s="23">
        <v>17678</v>
      </c>
      <c r="B37" s="46" t="s">
        <v>67</v>
      </c>
      <c r="C37" s="25">
        <v>70</v>
      </c>
      <c r="D37" s="25">
        <v>61</v>
      </c>
      <c r="E37" s="45">
        <f t="shared" si="0"/>
        <v>131</v>
      </c>
      <c r="F37" s="37"/>
      <c r="G37" s="30">
        <v>0</v>
      </c>
      <c r="H37" s="25">
        <v>0</v>
      </c>
      <c r="I37" s="25">
        <f t="shared" si="1"/>
        <v>131</v>
      </c>
      <c r="J37" s="25">
        <v>0</v>
      </c>
      <c r="K37" s="29">
        <f t="shared" si="2"/>
        <v>131</v>
      </c>
      <c r="L37" s="37"/>
      <c r="M37" s="30">
        <f>S7*K37/S6</f>
        <v>60.26</v>
      </c>
      <c r="N37" s="25">
        <v>0</v>
      </c>
      <c r="O37" s="25">
        <v>0</v>
      </c>
      <c r="P37" s="25">
        <f>S10*K37/S6</f>
        <v>70.739999999999995</v>
      </c>
      <c r="Q37" s="29">
        <f t="shared" si="3"/>
        <v>131</v>
      </c>
      <c r="R37" s="64"/>
      <c r="V37" s="60"/>
      <c r="Y37" s="94">
        <v>29</v>
      </c>
      <c r="Z37" s="92" t="s">
        <v>29</v>
      </c>
      <c r="AA37" s="95">
        <v>635</v>
      </c>
      <c r="AB37" s="95">
        <v>455</v>
      </c>
      <c r="AC37" s="95">
        <v>1090</v>
      </c>
    </row>
    <row r="38" spans="1:29" x14ac:dyDescent="0.3">
      <c r="A38" s="23">
        <v>17701</v>
      </c>
      <c r="B38" s="46" t="s">
        <v>59</v>
      </c>
      <c r="C38" s="25">
        <v>89</v>
      </c>
      <c r="D38" s="25">
        <v>170</v>
      </c>
      <c r="E38" s="45">
        <f t="shared" si="0"/>
        <v>259</v>
      </c>
      <c r="F38" s="37"/>
      <c r="G38" s="30">
        <v>0</v>
      </c>
      <c r="H38" s="25">
        <v>0</v>
      </c>
      <c r="I38" s="25">
        <f t="shared" si="1"/>
        <v>259</v>
      </c>
      <c r="J38" s="25">
        <v>0</v>
      </c>
      <c r="K38" s="29">
        <f t="shared" si="2"/>
        <v>259</v>
      </c>
      <c r="L38" s="37"/>
      <c r="M38" s="30">
        <f>U7*K38/U6</f>
        <v>155.4</v>
      </c>
      <c r="N38" s="25">
        <f>U8*K38/U6</f>
        <v>12.95</v>
      </c>
      <c r="O38" s="25">
        <f>U9*K38/U6</f>
        <v>12.95</v>
      </c>
      <c r="P38" s="25">
        <f>U10*K38/U6</f>
        <v>77.7</v>
      </c>
      <c r="Q38" s="29">
        <f t="shared" si="3"/>
        <v>259</v>
      </c>
      <c r="R38" s="64"/>
      <c r="V38" s="60"/>
      <c r="Y38" s="94">
        <v>30</v>
      </c>
      <c r="Z38" s="92" t="s">
        <v>66</v>
      </c>
      <c r="AA38" s="95">
        <v>222</v>
      </c>
      <c r="AB38" s="95">
        <v>84</v>
      </c>
      <c r="AC38" s="95">
        <v>306</v>
      </c>
    </row>
    <row r="39" spans="1:29" x14ac:dyDescent="0.3">
      <c r="A39" s="23">
        <v>17708</v>
      </c>
      <c r="B39" s="46" t="s">
        <v>72</v>
      </c>
      <c r="C39" s="25">
        <v>45</v>
      </c>
      <c r="D39" s="25">
        <v>8</v>
      </c>
      <c r="E39" s="45">
        <f t="shared" si="0"/>
        <v>53</v>
      </c>
      <c r="F39" s="37"/>
      <c r="G39" s="30">
        <v>0</v>
      </c>
      <c r="H39" s="25">
        <v>0</v>
      </c>
      <c r="I39" s="25">
        <f t="shared" si="1"/>
        <v>53</v>
      </c>
      <c r="J39" s="25">
        <v>0</v>
      </c>
      <c r="K39" s="29">
        <f t="shared" si="2"/>
        <v>53</v>
      </c>
      <c r="L39" s="37"/>
      <c r="M39" s="30">
        <f>U7*K39/U6</f>
        <v>31.8</v>
      </c>
      <c r="N39" s="25">
        <f>U8*K39/U6</f>
        <v>2.65</v>
      </c>
      <c r="O39" s="25">
        <f>U9*K39/U6</f>
        <v>2.65</v>
      </c>
      <c r="P39" s="25">
        <f>U10*K39/U6</f>
        <v>15.9</v>
      </c>
      <c r="Q39" s="29">
        <f t="shared" si="3"/>
        <v>53</v>
      </c>
      <c r="R39" s="64"/>
      <c r="V39" s="60"/>
      <c r="Y39" s="99">
        <v>31</v>
      </c>
      <c r="Z39" s="92" t="s">
        <v>67</v>
      </c>
      <c r="AA39" s="95">
        <v>70</v>
      </c>
      <c r="AB39" s="95">
        <v>61</v>
      </c>
      <c r="AC39" s="95">
        <v>131</v>
      </c>
    </row>
    <row r="40" spans="1:29" x14ac:dyDescent="0.3">
      <c r="A40" s="23">
        <v>17786</v>
      </c>
      <c r="B40" s="46" t="s">
        <v>60</v>
      </c>
      <c r="C40" s="25">
        <v>176</v>
      </c>
      <c r="D40" s="25">
        <v>6</v>
      </c>
      <c r="E40" s="45">
        <f t="shared" si="0"/>
        <v>182</v>
      </c>
      <c r="F40" s="37"/>
      <c r="G40" s="30">
        <v>0</v>
      </c>
      <c r="H40" s="25">
        <v>0</v>
      </c>
      <c r="I40" s="25">
        <f t="shared" si="1"/>
        <v>182</v>
      </c>
      <c r="J40" s="25">
        <v>0</v>
      </c>
      <c r="K40" s="29">
        <f t="shared" si="2"/>
        <v>182</v>
      </c>
      <c r="L40" s="37"/>
      <c r="M40" s="30">
        <f>U7*K40/U6</f>
        <v>109.2</v>
      </c>
      <c r="N40" s="25">
        <f>U8*K40/U6</f>
        <v>9.1</v>
      </c>
      <c r="O40" s="25">
        <f>U9*K40/U6</f>
        <v>9.1</v>
      </c>
      <c r="P40" s="25">
        <f>U10*K40/U6</f>
        <v>54.6</v>
      </c>
      <c r="Q40" s="29">
        <f t="shared" si="3"/>
        <v>182</v>
      </c>
      <c r="R40" s="64"/>
      <c r="V40" s="60"/>
      <c r="Y40" s="94">
        <v>32</v>
      </c>
      <c r="Z40" s="92" t="s">
        <v>59</v>
      </c>
      <c r="AA40" s="95">
        <v>89</v>
      </c>
      <c r="AB40" s="95">
        <v>170</v>
      </c>
      <c r="AC40" s="95">
        <v>259</v>
      </c>
    </row>
    <row r="41" spans="1:29" x14ac:dyDescent="0.3">
      <c r="A41" s="23">
        <v>17787</v>
      </c>
      <c r="B41" s="46" t="s">
        <v>74</v>
      </c>
      <c r="C41" s="25">
        <v>472</v>
      </c>
      <c r="D41" s="25">
        <v>467</v>
      </c>
      <c r="E41" s="45">
        <f t="shared" si="0"/>
        <v>939</v>
      </c>
      <c r="F41" s="37"/>
      <c r="G41" s="30">
        <v>0</v>
      </c>
      <c r="H41" s="25">
        <v>0</v>
      </c>
      <c r="I41" s="25">
        <f t="shared" si="1"/>
        <v>939</v>
      </c>
      <c r="J41" s="25">
        <v>0</v>
      </c>
      <c r="K41" s="29">
        <f t="shared" si="2"/>
        <v>939</v>
      </c>
      <c r="L41" s="37"/>
      <c r="M41" s="30">
        <f>R7*K41/R6</f>
        <v>159.72390000000001</v>
      </c>
      <c r="N41" s="25">
        <f>R8*K41/R6</f>
        <v>1.5963000000000003</v>
      </c>
      <c r="O41" s="25">
        <f>R9*K41/R6</f>
        <v>10.704599999999997</v>
      </c>
      <c r="P41" s="25">
        <f>R10*K41/R6</f>
        <v>766.97520000000009</v>
      </c>
      <c r="Q41" s="29">
        <f t="shared" si="3"/>
        <v>939.00000000000011</v>
      </c>
      <c r="R41" s="64"/>
      <c r="V41" s="60"/>
      <c r="Y41" s="94">
        <v>33</v>
      </c>
      <c r="Z41" s="92" t="s">
        <v>72</v>
      </c>
      <c r="AA41" s="95">
        <v>45</v>
      </c>
      <c r="AB41" s="95">
        <v>8</v>
      </c>
      <c r="AC41" s="95">
        <v>53</v>
      </c>
    </row>
    <row r="42" spans="1:29" x14ac:dyDescent="0.3">
      <c r="A42" s="23">
        <v>18420</v>
      </c>
      <c r="B42" s="46" t="s">
        <v>7</v>
      </c>
      <c r="C42" s="25">
        <v>620</v>
      </c>
      <c r="D42" s="25">
        <v>684</v>
      </c>
      <c r="E42" s="45">
        <f t="shared" si="0"/>
        <v>1304</v>
      </c>
      <c r="F42" s="37"/>
      <c r="G42" s="30">
        <v>0</v>
      </c>
      <c r="H42" s="25">
        <v>0</v>
      </c>
      <c r="I42" s="25">
        <f t="shared" si="1"/>
        <v>1304</v>
      </c>
      <c r="J42" s="25">
        <v>0</v>
      </c>
      <c r="K42" s="29">
        <f t="shared" si="2"/>
        <v>1304</v>
      </c>
      <c r="L42" s="37"/>
      <c r="M42" s="30">
        <f>T7*K42/T6</f>
        <v>130.4</v>
      </c>
      <c r="N42" s="25">
        <f>T8*K42/T6</f>
        <v>65.2</v>
      </c>
      <c r="O42" s="25">
        <f>T9*K42/T6</f>
        <v>391.2</v>
      </c>
      <c r="P42" s="25">
        <f>T10*K42/T6</f>
        <v>717.2</v>
      </c>
      <c r="Q42" s="29">
        <f t="shared" si="3"/>
        <v>1304</v>
      </c>
      <c r="R42" s="64"/>
      <c r="V42" s="60"/>
      <c r="Y42" s="99">
        <v>34</v>
      </c>
      <c r="Z42" s="92" t="s">
        <v>60</v>
      </c>
      <c r="AA42" s="95">
        <v>176</v>
      </c>
      <c r="AB42" s="95">
        <v>6</v>
      </c>
      <c r="AC42" s="95">
        <v>182</v>
      </c>
    </row>
    <row r="43" spans="1:29" x14ac:dyDescent="0.3">
      <c r="A43" s="23">
        <v>18425</v>
      </c>
      <c r="B43" s="46" t="s">
        <v>61</v>
      </c>
      <c r="C43" s="25">
        <v>11</v>
      </c>
      <c r="D43" s="25">
        <v>4</v>
      </c>
      <c r="E43" s="45">
        <f t="shared" si="0"/>
        <v>15</v>
      </c>
      <c r="F43" s="37"/>
      <c r="G43" s="30">
        <v>0</v>
      </c>
      <c r="H43" s="25">
        <v>0</v>
      </c>
      <c r="I43" s="25">
        <f t="shared" si="1"/>
        <v>15</v>
      </c>
      <c r="J43" s="25">
        <v>0</v>
      </c>
      <c r="K43" s="29">
        <f t="shared" si="2"/>
        <v>15</v>
      </c>
      <c r="L43" s="37"/>
      <c r="M43" s="30">
        <f>S7*K43/S6</f>
        <v>6.9</v>
      </c>
      <c r="N43" s="25">
        <v>0</v>
      </c>
      <c r="O43" s="25">
        <v>0</v>
      </c>
      <c r="P43" s="25">
        <f>S10*K43/S6</f>
        <v>8.1</v>
      </c>
      <c r="Q43" s="29">
        <f t="shared" si="3"/>
        <v>15</v>
      </c>
      <c r="R43" s="64"/>
      <c r="V43" s="60"/>
      <c r="Y43" s="94">
        <v>35</v>
      </c>
      <c r="Z43" s="92" t="s">
        <v>74</v>
      </c>
      <c r="AA43" s="95">
        <v>472</v>
      </c>
      <c r="AB43" s="95">
        <v>467</v>
      </c>
      <c r="AC43" s="95">
        <v>939</v>
      </c>
    </row>
    <row r="44" spans="1:29" x14ac:dyDescent="0.3">
      <c r="A44" s="23">
        <v>18428</v>
      </c>
      <c r="B44" s="46" t="s">
        <v>27</v>
      </c>
      <c r="C44" s="25">
        <v>44</v>
      </c>
      <c r="D44" s="25">
        <v>169</v>
      </c>
      <c r="E44" s="45">
        <f t="shared" si="0"/>
        <v>213</v>
      </c>
      <c r="F44" s="37"/>
      <c r="G44" s="30">
        <v>0</v>
      </c>
      <c r="H44" s="25">
        <v>0</v>
      </c>
      <c r="I44" s="25">
        <f t="shared" si="1"/>
        <v>213</v>
      </c>
      <c r="J44" s="25">
        <v>0</v>
      </c>
      <c r="K44" s="29">
        <f t="shared" si="2"/>
        <v>213</v>
      </c>
      <c r="L44" s="37"/>
      <c r="M44" s="30">
        <f>S7*K44/S6</f>
        <v>97.98</v>
      </c>
      <c r="N44" s="25">
        <v>0</v>
      </c>
      <c r="O44" s="25">
        <v>0</v>
      </c>
      <c r="P44" s="25">
        <f>S10*K44/S6</f>
        <v>115.02</v>
      </c>
      <c r="Q44" s="29">
        <f t="shared" si="3"/>
        <v>213</v>
      </c>
      <c r="R44" s="64"/>
      <c r="V44" s="60"/>
      <c r="Y44" s="94">
        <v>36</v>
      </c>
      <c r="Z44" s="92" t="s">
        <v>7</v>
      </c>
      <c r="AA44" s="95">
        <v>620</v>
      </c>
      <c r="AB44" s="95">
        <v>684</v>
      </c>
      <c r="AC44" s="95">
        <v>1304</v>
      </c>
    </row>
    <row r="45" spans="1:29" ht="17.25" thickBot="1" x14ac:dyDescent="0.35">
      <c r="A45" s="24">
        <v>18764</v>
      </c>
      <c r="B45" s="47" t="s">
        <v>73</v>
      </c>
      <c r="C45" s="25">
        <v>373</v>
      </c>
      <c r="D45" s="25">
        <v>240</v>
      </c>
      <c r="E45" s="45">
        <f t="shared" si="0"/>
        <v>613</v>
      </c>
      <c r="F45" s="37"/>
      <c r="G45" s="51">
        <v>0</v>
      </c>
      <c r="H45" s="48">
        <v>0</v>
      </c>
      <c r="I45" s="48">
        <f t="shared" si="1"/>
        <v>613</v>
      </c>
      <c r="J45" s="48">
        <v>0</v>
      </c>
      <c r="K45" s="50">
        <f t="shared" si="2"/>
        <v>613</v>
      </c>
      <c r="L45" s="37"/>
      <c r="M45" s="51">
        <f>S7*K45/S6</f>
        <v>281.98</v>
      </c>
      <c r="N45" s="48">
        <v>0</v>
      </c>
      <c r="O45" s="48">
        <v>0</v>
      </c>
      <c r="P45" s="48">
        <f>S10*K45/S6</f>
        <v>331.02</v>
      </c>
      <c r="Q45" s="50">
        <f t="shared" si="3"/>
        <v>613</v>
      </c>
      <c r="R45" s="64"/>
      <c r="V45" s="60"/>
      <c r="Y45" s="99">
        <v>37</v>
      </c>
      <c r="Z45" s="92" t="s">
        <v>61</v>
      </c>
      <c r="AA45" s="95">
        <v>11</v>
      </c>
      <c r="AB45" s="95">
        <v>4</v>
      </c>
      <c r="AC45" s="95">
        <v>15</v>
      </c>
    </row>
    <row r="46" spans="1:29" ht="17.25" thickBot="1" x14ac:dyDescent="0.35">
      <c r="A46" s="33"/>
      <c r="B46" s="34" t="s">
        <v>25</v>
      </c>
      <c r="C46" s="49">
        <f>SUM(C7:C45)</f>
        <v>28310</v>
      </c>
      <c r="D46" s="49">
        <f>SUM(D7:D45)</f>
        <v>20953</v>
      </c>
      <c r="E46" s="49">
        <f>SUM(E7:E45)</f>
        <v>49263</v>
      </c>
      <c r="F46" s="38"/>
      <c r="G46" s="49">
        <v>0</v>
      </c>
      <c r="H46" s="49">
        <v>0</v>
      </c>
      <c r="I46" s="49">
        <f>SUM(I7:I45)</f>
        <v>49263</v>
      </c>
      <c r="J46" s="49">
        <v>0</v>
      </c>
      <c r="K46" s="49">
        <f>SUM(K7:K45)</f>
        <v>49263</v>
      </c>
      <c r="L46" s="39"/>
      <c r="M46" s="49">
        <f>SUM(M7:M45)</f>
        <v>10346.607300000001</v>
      </c>
      <c r="N46" s="49">
        <f>SUM(N7:N45)</f>
        <v>244.77410000000003</v>
      </c>
      <c r="O46" s="49">
        <f>SUM(O7:O45)</f>
        <v>1160.5822000000001</v>
      </c>
      <c r="P46" s="49">
        <f>SUM(P7:P45)</f>
        <v>37511.03639999999</v>
      </c>
      <c r="Q46" s="49">
        <f>SUM(Q7:Q45)</f>
        <v>49263</v>
      </c>
      <c r="V46" s="61"/>
      <c r="Y46" s="94">
        <v>38</v>
      </c>
      <c r="Z46" s="92" t="s">
        <v>27</v>
      </c>
      <c r="AA46" s="95">
        <v>44</v>
      </c>
      <c r="AB46" s="95">
        <v>169</v>
      </c>
      <c r="AC46" s="95">
        <v>213</v>
      </c>
    </row>
    <row r="47" spans="1:29" ht="17.25" thickBot="1" x14ac:dyDescent="0.3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3"/>
      <c r="R47" s="12"/>
      <c r="S47" s="12"/>
      <c r="T47" s="12"/>
      <c r="U47" s="12"/>
      <c r="V47" s="12"/>
      <c r="Y47" s="94">
        <v>39</v>
      </c>
      <c r="Z47" s="93" t="s">
        <v>73</v>
      </c>
      <c r="AA47" s="96">
        <v>373</v>
      </c>
      <c r="AB47" s="96">
        <v>240</v>
      </c>
      <c r="AC47" s="96">
        <v>613</v>
      </c>
    </row>
    <row r="48" spans="1:29" ht="17.25" thickBot="1" x14ac:dyDescent="0.3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3"/>
      <c r="R48" s="12"/>
      <c r="S48" s="12"/>
      <c r="T48" s="12"/>
      <c r="U48" s="12"/>
      <c r="V48" s="12"/>
      <c r="Y48" s="71" t="s">
        <v>25</v>
      </c>
      <c r="Z48" s="72"/>
      <c r="AA48" s="97">
        <v>28310</v>
      </c>
      <c r="AB48" s="97">
        <v>20953</v>
      </c>
      <c r="AC48" s="98">
        <v>49263</v>
      </c>
    </row>
    <row r="49" spans="1:29" ht="17.25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3"/>
      <c r="R49" s="12"/>
      <c r="S49" s="12"/>
      <c r="T49" s="12"/>
      <c r="U49" s="12"/>
      <c r="V49" s="12"/>
      <c r="Y49" s="54"/>
    </row>
    <row r="50" spans="1:29" x14ac:dyDescent="0.3">
      <c r="A50" s="19"/>
      <c r="B50" s="20"/>
      <c r="C50" s="20"/>
      <c r="D50" s="20"/>
      <c r="E50" s="21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Y50" s="14"/>
      <c r="Z50" s="15"/>
      <c r="AA50" s="16"/>
      <c r="AB50" s="16"/>
      <c r="AC50" s="17"/>
    </row>
    <row r="51" spans="1:29" ht="17.25" x14ac:dyDescent="0.3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Y51" s="14"/>
      <c r="Z51" s="18"/>
      <c r="AA51" s="14"/>
      <c r="AB51" s="14"/>
      <c r="AC51" s="14"/>
    </row>
    <row r="53" spans="1:29" x14ac:dyDescent="0.3">
      <c r="D53" s="5"/>
      <c r="E53" s="5"/>
    </row>
    <row r="54" spans="1:29" ht="27" customHeight="1" x14ac:dyDescent="0.3">
      <c r="D54" s="6"/>
      <c r="E54" s="5"/>
    </row>
    <row r="55" spans="1:29" x14ac:dyDescent="0.3">
      <c r="D55" s="5"/>
      <c r="E55" s="5"/>
    </row>
    <row r="56" spans="1:29" x14ac:dyDescent="0.3">
      <c r="D56" s="7"/>
      <c r="E56" s="8"/>
    </row>
    <row r="57" spans="1:29" x14ac:dyDescent="0.3">
      <c r="D57" s="8"/>
      <c r="E57" s="8"/>
    </row>
    <row r="58" spans="1:29" x14ac:dyDescent="0.3">
      <c r="D58" s="9"/>
      <c r="E58" s="9"/>
    </row>
    <row r="59" spans="1:29" x14ac:dyDescent="0.3">
      <c r="D59" s="9"/>
      <c r="E59" s="9"/>
    </row>
    <row r="60" spans="1:29" x14ac:dyDescent="0.3">
      <c r="D60" s="9"/>
      <c r="E60" s="9"/>
    </row>
    <row r="61" spans="1:29" x14ac:dyDescent="0.3">
      <c r="D61" s="9"/>
      <c r="E61" s="9"/>
    </row>
    <row r="62" spans="1:29" x14ac:dyDescent="0.3">
      <c r="D62" s="9"/>
      <c r="E62" s="9"/>
    </row>
    <row r="63" spans="1:29" x14ac:dyDescent="0.3">
      <c r="D63" s="9"/>
      <c r="E63" s="9"/>
    </row>
    <row r="64" spans="1:29" x14ac:dyDescent="0.3">
      <c r="D64" s="10"/>
      <c r="E64" s="10"/>
    </row>
    <row r="66" spans="4:4" x14ac:dyDescent="0.3">
      <c r="D66" s="11"/>
    </row>
  </sheetData>
  <mergeCells count="32">
    <mergeCell ref="A5:A6"/>
    <mergeCell ref="B5:B6"/>
    <mergeCell ref="A2:Q2"/>
    <mergeCell ref="A3:Q3"/>
    <mergeCell ref="C5:Q5"/>
    <mergeCell ref="AF15:AH15"/>
    <mergeCell ref="AF16:AH16"/>
    <mergeCell ref="AF17:AH17"/>
    <mergeCell ref="AE9:AI9"/>
    <mergeCell ref="AE10:AI10"/>
    <mergeCell ref="AE14:AI14"/>
    <mergeCell ref="AE15:AE17"/>
    <mergeCell ref="Y7:Y8"/>
    <mergeCell ref="Z7:Z8"/>
    <mergeCell ref="AA7:AC7"/>
    <mergeCell ref="Y1:AC1"/>
    <mergeCell ref="Y2:AC2"/>
    <mergeCell ref="Y3:AC3"/>
    <mergeCell ref="Y5:AC5"/>
    <mergeCell ref="Y48:Z48"/>
    <mergeCell ref="AE18:AE22"/>
    <mergeCell ref="AF18:AH18"/>
    <mergeCell ref="AF19:AH19"/>
    <mergeCell ref="AF20:AH20"/>
    <mergeCell ref="AF26:AH26"/>
    <mergeCell ref="AF21:AH21"/>
    <mergeCell ref="AF22:AH22"/>
    <mergeCell ref="AE23:AE27"/>
    <mergeCell ref="AF23:AH23"/>
    <mergeCell ref="AF24:AH24"/>
    <mergeCell ref="AF25:AH25"/>
    <mergeCell ref="AF27:AH27"/>
  </mergeCells>
  <pageMargins left="1.1023622047244095" right="0.70866141732283472" top="0.74803149606299213" bottom="0.74803149606299213" header="0.31496062992125984" footer="0.31496062992125984"/>
  <pageSetup scale="46" fitToWidth="2" orientation="landscape" r:id="rId1"/>
  <colBreaks count="2" manualBreakCount="2">
    <brk id="22" max="59" man="1"/>
    <brk id="30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Lesly Jhosselinne Cabrera Rodas</dc:creator>
  <cp:lastModifiedBy>Jaqueline Esther Silva Contreras</cp:lastModifiedBy>
  <cp:lastPrinted>2021-12-06T16:41:30Z</cp:lastPrinted>
  <dcterms:created xsi:type="dcterms:W3CDTF">2020-12-21T13:59:40Z</dcterms:created>
  <dcterms:modified xsi:type="dcterms:W3CDTF">2024-05-07T20:57:10Z</dcterms:modified>
</cp:coreProperties>
</file>